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 01 - VODOVOD" sheetId="2" r:id="rId2"/>
    <sheet name="IO_01 - VODOVODNÍ PŘÍPOJKY" sheetId="3" r:id="rId3"/>
    <sheet name="IO 02 - KOMUNIKACE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'IO 01 - VODOVOD'!$C$93:$K$512</definedName>
    <definedName name="_xlnm.Print_Area" localSheetId="1">'IO 01 - VODOVOD'!$C$4:$J$41,'IO 01 - VODOVOD'!$C$47:$J$73,'IO 01 - VODOVOD'!$C$79:$K$512</definedName>
    <definedName name="_xlnm.Print_Titles" localSheetId="1">'IO 01 - VODOVOD'!$93:$93</definedName>
    <definedName name="_xlnm._FilterDatabase" localSheetId="2" hidden="1">'IO_01 - VODOVODNÍ PŘÍPOJKY'!$C$93:$K$425</definedName>
    <definedName name="_xlnm.Print_Area" localSheetId="2">'IO_01 - VODOVODNÍ PŘÍPOJKY'!$C$4:$J$41,'IO_01 - VODOVODNÍ PŘÍPOJKY'!$C$47:$J$73,'IO_01 - VODOVODNÍ PŘÍPOJKY'!$C$79:$K$425</definedName>
    <definedName name="_xlnm.Print_Titles" localSheetId="2">'IO_01 - VODOVODNÍ PŘÍPOJKY'!$93:$93</definedName>
    <definedName name="_xlnm._FilterDatabase" localSheetId="3" hidden="1">'IO 02 - KOMUNIKACE'!$C$90:$K$140</definedName>
    <definedName name="_xlnm.Print_Area" localSheetId="3">'IO 02 - KOMUNIKACE'!$C$4:$J$41,'IO 02 - KOMUNIKACE'!$C$47:$J$70,'IO 02 - KOMUNIKACE'!$C$76:$K$140</definedName>
    <definedName name="_xlnm.Print_Titles" localSheetId="3">'IO 02 - KOMUNIKACE'!$90:$90</definedName>
    <definedName name="_xlnm._FilterDatabase" localSheetId="4" hidden="1">'VRN - VEDLEJŠÍ ROZPOČTOVÉ...'!$C$90:$K$145</definedName>
    <definedName name="_xlnm.Print_Area" localSheetId="4">'VRN - VEDLEJŠÍ ROZPOČTOVÉ...'!$C$4:$J$41,'VRN - VEDLEJŠÍ ROZPOČTOVÉ...'!$C$47:$J$70,'VRN - VEDLEJŠÍ ROZPOČTOVÉ...'!$C$76:$K$145</definedName>
    <definedName name="_xlnm.Print_Titles" localSheetId="4">'VRN - VEDLEJŠÍ ROZPOČTOVÉ...'!$90:$90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9"/>
  <c r="J38"/>
  <c i="1" r="AY59"/>
  <c i="5" r="J37"/>
  <c i="1" r="AX59"/>
  <c i="5" r="BI143"/>
  <c r="BH143"/>
  <c r="BG143"/>
  <c r="BF143"/>
  <c r="T143"/>
  <c r="T142"/>
  <c r="R143"/>
  <c r="R142"/>
  <c r="P143"/>
  <c r="P142"/>
  <c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F85"/>
  <c r="E83"/>
  <c r="F56"/>
  <c r="E54"/>
  <c r="J26"/>
  <c r="E26"/>
  <c r="J59"/>
  <c r="J25"/>
  <c r="J23"/>
  <c r="E23"/>
  <c r="J87"/>
  <c r="J22"/>
  <c r="J20"/>
  <c r="E20"/>
  <c r="F88"/>
  <c r="J19"/>
  <c r="J17"/>
  <c r="E17"/>
  <c r="F87"/>
  <c r="J16"/>
  <c r="J14"/>
  <c r="J85"/>
  <c r="E7"/>
  <c r="E79"/>
  <c i="4" r="J39"/>
  <c r="J38"/>
  <c i="1" r="AY58"/>
  <c i="4" r="J37"/>
  <c i="1" r="AX58"/>
  <c i="4" r="BI138"/>
  <c r="BH138"/>
  <c r="BG138"/>
  <c r="BF138"/>
  <c r="T138"/>
  <c r="T137"/>
  <c r="R138"/>
  <c r="R137"/>
  <c r="P138"/>
  <c r="P137"/>
  <c r="BI132"/>
  <c r="BH132"/>
  <c r="BG132"/>
  <c r="BF132"/>
  <c r="T132"/>
  <c r="R132"/>
  <c r="P132"/>
  <c r="BI126"/>
  <c r="BH126"/>
  <c r="BG126"/>
  <c r="BF126"/>
  <c r="T126"/>
  <c r="R126"/>
  <c r="P126"/>
  <c r="BI121"/>
  <c r="BH121"/>
  <c r="BG121"/>
  <c r="BF121"/>
  <c r="T121"/>
  <c r="R121"/>
  <c r="P121"/>
  <c r="BI115"/>
  <c r="BH115"/>
  <c r="BG115"/>
  <c r="BF115"/>
  <c r="T115"/>
  <c r="T114"/>
  <c r="R115"/>
  <c r="R114"/>
  <c r="P115"/>
  <c r="P114"/>
  <c r="BI110"/>
  <c r="BH110"/>
  <c r="BG110"/>
  <c r="BF110"/>
  <c r="T110"/>
  <c r="R110"/>
  <c r="P110"/>
  <c r="BI105"/>
  <c r="BH105"/>
  <c r="BG105"/>
  <c r="BF105"/>
  <c r="T105"/>
  <c r="T104"/>
  <c r="R105"/>
  <c r="R104"/>
  <c r="P105"/>
  <c r="P104"/>
  <c r="BI99"/>
  <c r="BH99"/>
  <c r="BG99"/>
  <c r="BF99"/>
  <c r="T99"/>
  <c r="R99"/>
  <c r="P99"/>
  <c r="BI94"/>
  <c r="BH94"/>
  <c r="BG94"/>
  <c r="BF94"/>
  <c r="T94"/>
  <c r="R94"/>
  <c r="P94"/>
  <c r="F85"/>
  <c r="E83"/>
  <c r="F56"/>
  <c r="E54"/>
  <c r="J26"/>
  <c r="E26"/>
  <c r="J88"/>
  <c r="J25"/>
  <c r="J23"/>
  <c r="E23"/>
  <c r="J58"/>
  <c r="J22"/>
  <c r="J20"/>
  <c r="E20"/>
  <c r="F88"/>
  <c r="J19"/>
  <c r="J17"/>
  <c r="E17"/>
  <c r="F58"/>
  <c r="J16"/>
  <c r="J14"/>
  <c r="J85"/>
  <c r="E7"/>
  <c r="E50"/>
  <c i="3" r="J39"/>
  <c r="J38"/>
  <c i="1" r="AY57"/>
  <c i="3" r="J37"/>
  <c i="1" r="AX57"/>
  <c i="3" r="BI423"/>
  <c r="BH423"/>
  <c r="BG423"/>
  <c r="BF423"/>
  <c r="T423"/>
  <c r="T422"/>
  <c r="R423"/>
  <c r="R422"/>
  <c r="P423"/>
  <c r="P422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0"/>
  <c r="BH400"/>
  <c r="BG400"/>
  <c r="BF400"/>
  <c r="T400"/>
  <c r="R400"/>
  <c r="P400"/>
  <c r="BI394"/>
  <c r="BH394"/>
  <c r="BG394"/>
  <c r="BF394"/>
  <c r="T394"/>
  <c r="R394"/>
  <c r="P394"/>
  <c r="BI388"/>
  <c r="BH388"/>
  <c r="BG388"/>
  <c r="BF388"/>
  <c r="T388"/>
  <c r="R388"/>
  <c r="P388"/>
  <c r="BI383"/>
  <c r="BH383"/>
  <c r="BG383"/>
  <c r="BF383"/>
  <c r="T383"/>
  <c r="R383"/>
  <c r="P383"/>
  <c r="BI378"/>
  <c r="BH378"/>
  <c r="BG378"/>
  <c r="BF378"/>
  <c r="T378"/>
  <c r="R378"/>
  <c r="P378"/>
  <c r="BI374"/>
  <c r="BH374"/>
  <c r="BG374"/>
  <c r="BF374"/>
  <c r="T374"/>
  <c r="R374"/>
  <c r="P374"/>
  <c r="BI368"/>
  <c r="BH368"/>
  <c r="BG368"/>
  <c r="BF368"/>
  <c r="T368"/>
  <c r="R368"/>
  <c r="P368"/>
  <c r="BI363"/>
  <c r="BH363"/>
  <c r="BG363"/>
  <c r="BF363"/>
  <c r="T363"/>
  <c r="R363"/>
  <c r="P363"/>
  <c r="BI358"/>
  <c r="BH358"/>
  <c r="BG358"/>
  <c r="BF358"/>
  <c r="T358"/>
  <c r="R358"/>
  <c r="P358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6"/>
  <c r="BH336"/>
  <c r="BG336"/>
  <c r="BF336"/>
  <c r="T336"/>
  <c r="R336"/>
  <c r="P336"/>
  <c r="BI331"/>
  <c r="BH331"/>
  <c r="BG331"/>
  <c r="BF331"/>
  <c r="T331"/>
  <c r="R331"/>
  <c r="P331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8"/>
  <c r="BH238"/>
  <c r="BG238"/>
  <c r="BF238"/>
  <c r="T238"/>
  <c r="T237"/>
  <c r="R238"/>
  <c r="R237"/>
  <c r="P238"/>
  <c r="P237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8"/>
  <c r="BH188"/>
  <c r="BG188"/>
  <c r="BF188"/>
  <c r="T188"/>
  <c r="R188"/>
  <c r="P188"/>
  <c r="BI184"/>
  <c r="BH184"/>
  <c r="BG184"/>
  <c r="BF184"/>
  <c r="T184"/>
  <c r="R184"/>
  <c r="P184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7"/>
  <c r="BH157"/>
  <c r="BG157"/>
  <c r="BF157"/>
  <c r="T157"/>
  <c r="R157"/>
  <c r="P157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F88"/>
  <c r="E86"/>
  <c r="F56"/>
  <c r="E54"/>
  <c r="J26"/>
  <c r="E26"/>
  <c r="J91"/>
  <c r="J25"/>
  <c r="J23"/>
  <c r="E23"/>
  <c r="J58"/>
  <c r="J22"/>
  <c r="J20"/>
  <c r="E20"/>
  <c r="F59"/>
  <c r="J19"/>
  <c r="J17"/>
  <c r="E17"/>
  <c r="F90"/>
  <c r="J16"/>
  <c r="J14"/>
  <c r="J88"/>
  <c r="E7"/>
  <c r="E50"/>
  <c i="2" r="J39"/>
  <c r="J38"/>
  <c i="1" r="AY56"/>
  <c i="2" r="J37"/>
  <c i="1" r="AX56"/>
  <c i="2" r="BI510"/>
  <c r="BH510"/>
  <c r="BG510"/>
  <c r="BF510"/>
  <c r="T510"/>
  <c r="T509"/>
  <c r="R510"/>
  <c r="R509"/>
  <c r="P510"/>
  <c r="P509"/>
  <c r="BI504"/>
  <c r="BH504"/>
  <c r="BG504"/>
  <c r="BF504"/>
  <c r="T504"/>
  <c r="R504"/>
  <c r="P504"/>
  <c r="BI499"/>
  <c r="BH499"/>
  <c r="BG499"/>
  <c r="BF499"/>
  <c r="T499"/>
  <c r="R499"/>
  <c r="P499"/>
  <c r="BI493"/>
  <c r="BH493"/>
  <c r="BG493"/>
  <c r="BF493"/>
  <c r="T493"/>
  <c r="R493"/>
  <c r="P493"/>
  <c r="BI488"/>
  <c r="BH488"/>
  <c r="BG488"/>
  <c r="BF488"/>
  <c r="T488"/>
  <c r="R488"/>
  <c r="P488"/>
  <c r="BI482"/>
  <c r="BH482"/>
  <c r="BG482"/>
  <c r="BF482"/>
  <c r="T482"/>
  <c r="R482"/>
  <c r="P482"/>
  <c r="BI477"/>
  <c r="BH477"/>
  <c r="BG477"/>
  <c r="BF477"/>
  <c r="T477"/>
  <c r="R477"/>
  <c r="P477"/>
  <c r="BI472"/>
  <c r="BH472"/>
  <c r="BG472"/>
  <c r="BF472"/>
  <c r="T472"/>
  <c r="R472"/>
  <c r="P472"/>
  <c r="BI466"/>
  <c r="BH466"/>
  <c r="BG466"/>
  <c r="BF466"/>
  <c r="T466"/>
  <c r="R466"/>
  <c r="P466"/>
  <c r="BI461"/>
  <c r="BH461"/>
  <c r="BG461"/>
  <c r="BF461"/>
  <c r="T461"/>
  <c r="R461"/>
  <c r="P461"/>
  <c r="BI456"/>
  <c r="BH456"/>
  <c r="BG456"/>
  <c r="BF456"/>
  <c r="T456"/>
  <c r="R456"/>
  <c r="P456"/>
  <c r="BI450"/>
  <c r="BH450"/>
  <c r="BG450"/>
  <c r="BF450"/>
  <c r="T450"/>
  <c r="R450"/>
  <c r="P450"/>
  <c r="BI445"/>
  <c r="BH445"/>
  <c r="BG445"/>
  <c r="BF445"/>
  <c r="T445"/>
  <c r="R445"/>
  <c r="P445"/>
  <c r="BI440"/>
  <c r="BH440"/>
  <c r="BG440"/>
  <c r="BF440"/>
  <c r="T440"/>
  <c r="R440"/>
  <c r="P440"/>
  <c r="BI437"/>
  <c r="BH437"/>
  <c r="BG437"/>
  <c r="BF437"/>
  <c r="T437"/>
  <c r="R437"/>
  <c r="P437"/>
  <c r="BI432"/>
  <c r="BH432"/>
  <c r="BG432"/>
  <c r="BF432"/>
  <c r="T432"/>
  <c r="R432"/>
  <c r="P432"/>
  <c r="BI429"/>
  <c r="BH429"/>
  <c r="BG429"/>
  <c r="BF429"/>
  <c r="T429"/>
  <c r="R429"/>
  <c r="P429"/>
  <c r="BI424"/>
  <c r="BH424"/>
  <c r="BG424"/>
  <c r="BF424"/>
  <c r="T424"/>
  <c r="R424"/>
  <c r="P424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6"/>
  <c r="BH406"/>
  <c r="BG406"/>
  <c r="BF406"/>
  <c r="T406"/>
  <c r="R406"/>
  <c r="P406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4"/>
  <c r="BH374"/>
  <c r="BG374"/>
  <c r="BF374"/>
  <c r="T374"/>
  <c r="R374"/>
  <c r="P374"/>
  <c r="BI371"/>
  <c r="BH371"/>
  <c r="BG371"/>
  <c r="BF371"/>
  <c r="T371"/>
  <c r="R371"/>
  <c r="P371"/>
  <c r="BI366"/>
  <c r="BH366"/>
  <c r="BG366"/>
  <c r="BF366"/>
  <c r="T366"/>
  <c r="R366"/>
  <c r="P366"/>
  <c r="BI363"/>
  <c r="BH363"/>
  <c r="BG363"/>
  <c r="BF363"/>
  <c r="T363"/>
  <c r="R363"/>
  <c r="P363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09"/>
  <c r="BH309"/>
  <c r="BG309"/>
  <c r="BF309"/>
  <c r="T309"/>
  <c r="R309"/>
  <c r="P309"/>
  <c r="BI305"/>
  <c r="BH305"/>
  <c r="BG305"/>
  <c r="BF305"/>
  <c r="T305"/>
  <c r="R305"/>
  <c r="P305"/>
  <c r="BI300"/>
  <c r="BH300"/>
  <c r="BG300"/>
  <c r="BF300"/>
  <c r="T300"/>
  <c r="R300"/>
  <c r="P300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2"/>
  <c r="BH252"/>
  <c r="BG252"/>
  <c r="BF252"/>
  <c r="T252"/>
  <c r="T241"/>
  <c r="R252"/>
  <c r="R241"/>
  <c r="P252"/>
  <c r="P241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R239"/>
  <c r="P239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3"/>
  <c r="BH193"/>
  <c r="BG193"/>
  <c r="BF193"/>
  <c r="T193"/>
  <c r="R193"/>
  <c r="P193"/>
  <c r="BI187"/>
  <c r="BH187"/>
  <c r="BG187"/>
  <c r="BF187"/>
  <c r="T187"/>
  <c r="R187"/>
  <c r="P187"/>
  <c r="BI180"/>
  <c r="BH180"/>
  <c r="BG180"/>
  <c r="BF180"/>
  <c r="T180"/>
  <c r="R180"/>
  <c r="P180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1"/>
  <c r="BH131"/>
  <c r="BG131"/>
  <c r="BF131"/>
  <c r="T131"/>
  <c r="R131"/>
  <c r="P131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F88"/>
  <c r="E86"/>
  <c r="F56"/>
  <c r="E54"/>
  <c r="J26"/>
  <c r="E26"/>
  <c r="J59"/>
  <c r="J25"/>
  <c r="J23"/>
  <c r="E23"/>
  <c r="J90"/>
  <c r="J22"/>
  <c r="J20"/>
  <c r="E20"/>
  <c r="F91"/>
  <c r="J19"/>
  <c r="J17"/>
  <c r="E17"/>
  <c r="F58"/>
  <c r="J16"/>
  <c r="J14"/>
  <c r="J56"/>
  <c r="E7"/>
  <c r="E50"/>
  <c i="1" r="L50"/>
  <c r="AM50"/>
  <c r="AM49"/>
  <c r="L49"/>
  <c r="AM47"/>
  <c r="L47"/>
  <c r="L45"/>
  <c r="L44"/>
  <c i="3" r="J163"/>
  <c i="2" r="BK285"/>
  <c i="3" r="BK188"/>
  <c i="2" r="J233"/>
  <c i="3" r="J358"/>
  <c i="4" r="BK132"/>
  <c i="2" r="BK350"/>
  <c r="BK482"/>
  <c i="3" r="BK199"/>
  <c r="J139"/>
  <c i="2" r="BK262"/>
  <c i="3" r="BK417"/>
  <c i="4" r="BK99"/>
  <c i="2" r="BK209"/>
  <c r="J297"/>
  <c r="J346"/>
  <c r="BK180"/>
  <c i="3" r="J407"/>
  <c i="5" r="J135"/>
  <c i="2" r="J374"/>
  <c r="J120"/>
  <c r="J350"/>
  <c r="J336"/>
  <c r="J137"/>
  <c r="BK314"/>
  <c r="J204"/>
  <c r="BK158"/>
  <c i="5" r="J94"/>
  <c i="2" r="J461"/>
  <c r="J147"/>
  <c i="3" r="J315"/>
  <c r="BK336"/>
  <c i="2" r="J209"/>
  <c i="5" r="J106"/>
  <c i="2" r="BK332"/>
  <c i="3" r="BK184"/>
  <c i="4" r="J105"/>
  <c i="2" r="J142"/>
  <c i="3" r="BK208"/>
  <c i="5" r="J132"/>
  <c i="2" r="BK432"/>
  <c i="3" r="J167"/>
  <c r="BK149"/>
  <c i="2" r="J397"/>
  <c i="3" r="BK204"/>
  <c r="BK101"/>
  <c i="2" r="BK173"/>
  <c i="3" r="BK139"/>
  <c i="2" r="BK309"/>
  <c i="5" r="J110"/>
  <c i="2" r="BK406"/>
  <c i="3" r="BK349"/>
  <c i="2" r="J101"/>
  <c i="3" r="BK394"/>
  <c i="2" r="J332"/>
  <c i="3" r="BK374"/>
  <c i="4" r="J121"/>
  <c i="3" r="BK297"/>
  <c i="4" r="J138"/>
  <c i="3" r="J341"/>
  <c r="BK157"/>
  <c r="BK123"/>
  <c r="BK304"/>
  <c r="J291"/>
  <c r="BK294"/>
  <c r="J374"/>
  <c i="2" r="BK339"/>
  <c r="J180"/>
  <c r="J281"/>
  <c r="BK199"/>
  <c r="J276"/>
  <c i="4" r="BK126"/>
  <c i="2" r="J354"/>
  <c r="BK281"/>
  <c i="3" r="J129"/>
  <c i="2" r="J488"/>
  <c i="3" r="J157"/>
  <c i="2" r="BK493"/>
  <c r="BK152"/>
  <c i="3" r="J320"/>
  <c r="J212"/>
  <c i="2" r="J152"/>
  <c i="3" r="J256"/>
  <c r="BK400"/>
  <c i="1" r="AS55"/>
  <c i="2" r="BK293"/>
  <c i="3" r="J378"/>
  <c i="5" r="BK97"/>
  <c i="2" r="BK204"/>
  <c i="3" r="BK167"/>
  <c i="5" r="BK139"/>
  <c i="2" r="BK393"/>
  <c i="3" r="J238"/>
  <c i="5" r="J119"/>
  <c i="2" r="BK379"/>
  <c r="BK421"/>
  <c i="3" r="J294"/>
  <c r="BK172"/>
  <c i="5" r="BK110"/>
  <c i="2" r="J389"/>
  <c r="BK456"/>
  <c i="3" r="J123"/>
  <c i="5" r="J128"/>
  <c i="2" r="BK336"/>
  <c i="3" r="BK226"/>
  <c i="2" r="BK214"/>
  <c i="3" r="BK212"/>
  <c i="5" r="BK106"/>
  <c i="2" r="J300"/>
  <c r="J421"/>
  <c r="J406"/>
  <c i="3" r="J231"/>
  <c i="2" r="J499"/>
  <c r="BK242"/>
  <c i="3" r="J221"/>
  <c i="2" r="J450"/>
  <c r="J218"/>
  <c i="3" r="BK216"/>
  <c i="2" r="BK97"/>
  <c i="4" r="BK110"/>
  <c i="5" r="BK128"/>
  <c i="2" r="BK429"/>
  <c i="3" r="BK345"/>
  <c i="4" r="BK138"/>
  <c i="2" r="J322"/>
  <c r="J247"/>
  <c i="3" r="J114"/>
  <c i="2" r="J173"/>
  <c r="BK461"/>
  <c i="5" r="J143"/>
  <c i="2" r="BK187"/>
  <c i="3" r="BK110"/>
  <c i="2" r="BK382"/>
  <c i="3" r="BK114"/>
  <c i="2" r="J445"/>
  <c i="3" r="BK194"/>
  <c i="2" r="J305"/>
  <c r="BK276"/>
  <c i="3" r="BK129"/>
  <c r="J252"/>
  <c i="2" r="BK101"/>
  <c r="BK131"/>
  <c r="J493"/>
  <c i="4" r="J126"/>
  <c i="2" r="J242"/>
  <c r="BK488"/>
  <c i="3" r="BK221"/>
  <c r="BK383"/>
  <c i="2" r="BK164"/>
  <c r="BK110"/>
  <c r="J252"/>
  <c r="J504"/>
  <c r="J371"/>
  <c i="3" r="BK363"/>
  <c r="J331"/>
  <c i="2" r="BK385"/>
  <c i="3" r="BK315"/>
  <c i="2" r="BK371"/>
  <c i="3" r="J363"/>
  <c i="2" r="BK477"/>
  <c r="BK328"/>
  <c i="5" r="J97"/>
  <c i="3" r="J199"/>
  <c i="5" r="J100"/>
  <c i="2" r="J125"/>
  <c i="3" r="BK118"/>
  <c i="2" r="BK300"/>
  <c r="J328"/>
  <c i="3" r="J144"/>
  <c i="2" r="J358"/>
  <c r="BK363"/>
  <c i="3" r="BK252"/>
  <c i="2" r="BK389"/>
  <c i="3" r="J248"/>
  <c i="2" r="J164"/>
  <c r="J289"/>
  <c i="3" r="J226"/>
  <c i="2" r="J432"/>
  <c i="3" r="BK256"/>
  <c r="J272"/>
  <c i="2" r="J510"/>
  <c i="3" r="J297"/>
  <c i="2" r="BK223"/>
  <c r="J482"/>
  <c i="3" r="J110"/>
  <c i="4" r="J94"/>
  <c i="2" r="J97"/>
  <c i="4" r="BK94"/>
  <c i="2" r="J411"/>
  <c i="3" r="J300"/>
  <c i="2" r="J379"/>
  <c i="3" r="BK163"/>
  <c i="2" r="BK322"/>
  <c r="J262"/>
  <c r="BK125"/>
  <c i="5" r="J139"/>
  <c i="4" r="J99"/>
  <c i="3" r="J307"/>
  <c i="4" r="BK121"/>
  <c i="2" r="BK105"/>
  <c r="J424"/>
  <c i="3" r="J135"/>
  <c i="2" r="BK297"/>
  <c r="J115"/>
  <c i="3" r="J208"/>
  <c r="J417"/>
  <c i="2" r="BK401"/>
  <c i="3" r="BK310"/>
  <c i="2" r="J363"/>
  <c r="BK218"/>
  <c i="3" r="J172"/>
  <c i="2" r="BK115"/>
  <c i="5" r="BK100"/>
  <c i="3" r="J394"/>
  <c r="BK291"/>
  <c i="5" r="J103"/>
  <c i="2" r="BK147"/>
  <c i="3" r="BK135"/>
  <c i="5" r="BK114"/>
  <c i="2" r="J214"/>
  <c r="BK228"/>
  <c r="BK266"/>
  <c i="3" r="BK423"/>
  <c i="5" r="BK132"/>
  <c i="2" r="J339"/>
  <c i="3" r="J216"/>
  <c i="2" r="J314"/>
  <c r="J456"/>
  <c i="3" r="J184"/>
  <c i="2" r="J477"/>
  <c r="BK168"/>
  <c i="3" r="BK277"/>
  <c r="J105"/>
  <c i="2" r="BK305"/>
  <c i="3" r="J97"/>
  <c r="BK105"/>
  <c r="BK407"/>
  <c i="2" r="J285"/>
  <c i="4" r="BK115"/>
  <c i="2" r="BK366"/>
  <c i="3" r="J345"/>
  <c r="J325"/>
  <c r="J412"/>
  <c i="2" r="J393"/>
  <c r="J187"/>
  <c r="BK358"/>
  <c i="3" r="J149"/>
  <c i="2" r="J258"/>
  <c r="BK342"/>
  <c i="3" r="BK300"/>
  <c i="2" r="J131"/>
  <c i="3" r="BK331"/>
  <c r="BK388"/>
  <c i="2" r="J416"/>
  <c r="J401"/>
  <c r="BK397"/>
  <c r="BK137"/>
  <c i="3" r="J194"/>
  <c i="5" r="BK94"/>
  <c i="2" r="J342"/>
  <c i="3" r="J287"/>
  <c i="2" r="BK289"/>
  <c i="3" r="BK272"/>
  <c i="2" r="J437"/>
  <c i="5" r="BK135"/>
  <c i="3" r="BK97"/>
  <c i="2" r="BK120"/>
  <c i="3" r="BK378"/>
  <c r="J353"/>
  <c i="5" r="BK143"/>
  <c i="2" r="BK354"/>
  <c i="3" r="J277"/>
  <c r="BK261"/>
  <c r="BK358"/>
  <c r="BK144"/>
  <c r="J336"/>
  <c i="2" r="J385"/>
  <c i="3" r="BK244"/>
  <c r="BK248"/>
  <c i="2" r="BK318"/>
  <c r="BK445"/>
  <c i="3" r="J388"/>
  <c i="2" r="BK239"/>
  <c i="3" r="BK231"/>
  <c i="2" r="BK193"/>
  <c i="3" r="BK282"/>
  <c r="BK353"/>
  <c i="2" r="J318"/>
  <c r="BK472"/>
  <c i="4" r="J115"/>
  <c i="2" r="J105"/>
  <c i="3" r="BK412"/>
  <c i="2" r="J228"/>
  <c r="BK499"/>
  <c r="J440"/>
  <c i="3" r="BK287"/>
  <c i="5" r="BK123"/>
  <c i="2" r="BK440"/>
  <c r="BK271"/>
  <c i="3" r="J368"/>
  <c i="5" r="BK119"/>
  <c i="2" r="J472"/>
  <c r="BK346"/>
  <c i="3" r="J267"/>
  <c i="5" r="BK103"/>
  <c i="3" r="BK320"/>
  <c i="2" r="BK411"/>
  <c r="BK450"/>
  <c r="J309"/>
  <c r="J199"/>
  <c i="3" r="BK341"/>
  <c r="BK368"/>
  <c i="2" r="J382"/>
  <c i="3" r="BK325"/>
  <c i="2" r="J158"/>
  <c i="3" r="J349"/>
  <c i="2" r="J429"/>
  <c i="3" r="J261"/>
  <c r="J101"/>
  <c i="2" r="BK233"/>
  <c r="BK504"/>
  <c i="3" r="BK307"/>
  <c i="2" r="J271"/>
  <c r="BK424"/>
  <c r="BK247"/>
  <c i="5" r="J114"/>
  <c i="2" r="BK466"/>
  <c i="3" r="J383"/>
  <c r="J244"/>
  <c i="2" r="J110"/>
  <c r="BK252"/>
  <c i="4" r="BK105"/>
  <c i="3" r="J304"/>
  <c i="4" r="J132"/>
  <c i="2" r="BK258"/>
  <c i="3" r="J118"/>
  <c i="2" r="BK416"/>
  <c i="3" r="J400"/>
  <c i="5" r="J123"/>
  <c i="2" r="J266"/>
  <c i="3" r="J423"/>
  <c r="J204"/>
  <c i="2" r="J168"/>
  <c r="J193"/>
  <c i="3" r="BK238"/>
  <c i="2" r="BK437"/>
  <c r="BK510"/>
  <c r="BK374"/>
  <c i="3" r="J188"/>
  <c i="4" r="J110"/>
  <c i="2" r="J366"/>
  <c i="3" r="J310"/>
  <c i="2" r="J223"/>
  <c r="J239"/>
  <c i="3" r="J282"/>
  <c i="2" r="J293"/>
  <c r="J466"/>
  <c i="3" r="BK267"/>
  <c i="2" r="BK142"/>
  <c i="3" l="1" r="P382"/>
  <c i="2" r="T270"/>
  <c r="R270"/>
  <c i="3" r="BK96"/>
  <c r="R243"/>
  <c r="P357"/>
  <c r="P330"/>
  <c r="T382"/>
  <c i="2" r="P257"/>
  <c r="T465"/>
  <c r="T455"/>
  <c i="3" r="P96"/>
  <c r="BK382"/>
  <c r="J382"/>
  <c r="J71"/>
  <c i="2" r="T96"/>
  <c r="R257"/>
  <c r="R465"/>
  <c r="R455"/>
  <c i="3" r="T96"/>
  <c r="P243"/>
  <c r="R357"/>
  <c r="R330"/>
  <c i="4" r="R93"/>
  <c i="2" r="BK476"/>
  <c r="J476"/>
  <c r="J71"/>
  <c r="R96"/>
  <c r="BK257"/>
  <c r="J257"/>
  <c r="J67"/>
  <c r="P465"/>
  <c r="P455"/>
  <c i="3" r="BK266"/>
  <c r="J266"/>
  <c r="J68"/>
  <c r="T357"/>
  <c r="T330"/>
  <c i="4" r="R120"/>
  <c i="2" r="P96"/>
  <c r="R476"/>
  <c r="P270"/>
  <c i="3" r="T266"/>
  <c i="4" r="BK120"/>
  <c r="J120"/>
  <c r="J68"/>
  <c i="3" r="P266"/>
  <c i="4" r="T120"/>
  <c i="5" r="R93"/>
  <c i="2" r="BK270"/>
  <c r="J270"/>
  <c r="J68"/>
  <c i="3" r="R96"/>
  <c r="T243"/>
  <c r="BK357"/>
  <c r="J357"/>
  <c r="J70"/>
  <c i="4" r="P93"/>
  <c i="5" r="P93"/>
  <c i="2" r="T257"/>
  <c i="3" r="R266"/>
  <c i="5" r="BK127"/>
  <c r="J127"/>
  <c r="J67"/>
  <c i="2" r="BK96"/>
  <c r="T476"/>
  <c i="4" r="P120"/>
  <c i="5" r="R118"/>
  <c i="2" r="BK465"/>
  <c r="J465"/>
  <c r="J70"/>
  <c i="3" r="BK243"/>
  <c r="J243"/>
  <c r="J67"/>
  <c r="R382"/>
  <c i="4" r="T93"/>
  <c r="T92"/>
  <c r="T91"/>
  <c i="5" r="BK93"/>
  <c r="J93"/>
  <c r="J65"/>
  <c r="BK118"/>
  <c r="J118"/>
  <c r="J66"/>
  <c r="T118"/>
  <c r="R127"/>
  <c i="2" r="P476"/>
  <c i="4" r="BK93"/>
  <c r="J93"/>
  <c r="J65"/>
  <c i="5" r="T93"/>
  <c r="T92"/>
  <c r="T91"/>
  <c r="P118"/>
  <c r="P127"/>
  <c r="T127"/>
  <c i="3" r="BK237"/>
  <c r="J237"/>
  <c r="J66"/>
  <c i="4" r="BK114"/>
  <c r="J114"/>
  <c r="J67"/>
  <c r="BK137"/>
  <c r="J137"/>
  <c r="J69"/>
  <c i="3" r="BK330"/>
  <c r="J330"/>
  <c r="J69"/>
  <c i="2" r="BK455"/>
  <c r="J455"/>
  <c r="J69"/>
  <c r="BK509"/>
  <c r="J509"/>
  <c r="J72"/>
  <c i="3" r="BK422"/>
  <c r="J422"/>
  <c r="J72"/>
  <c i="2" r="BK241"/>
  <c r="J241"/>
  <c r="J66"/>
  <c i="4" r="BK104"/>
  <c r="J104"/>
  <c r="J66"/>
  <c i="5" r="BK138"/>
  <c r="J138"/>
  <c r="J68"/>
  <c r="BK142"/>
  <c r="J142"/>
  <c r="J69"/>
  <c r="E50"/>
  <c r="J56"/>
  <c r="F58"/>
  <c r="J88"/>
  <c r="BE97"/>
  <c r="BE114"/>
  <c r="BE135"/>
  <c r="BE139"/>
  <c r="J58"/>
  <c r="BE94"/>
  <c r="BE100"/>
  <c r="BE103"/>
  <c r="BE106"/>
  <c r="BE110"/>
  <c r="BE119"/>
  <c r="BE132"/>
  <c r="BE143"/>
  <c r="F59"/>
  <c r="BE123"/>
  <c r="BE128"/>
  <c i="3" r="J96"/>
  <c r="J65"/>
  <c i="4" r="J56"/>
  <c r="F59"/>
  <c r="E79"/>
  <c r="F87"/>
  <c r="J59"/>
  <c r="BE94"/>
  <c r="BE99"/>
  <c r="BE121"/>
  <c r="BE126"/>
  <c r="J87"/>
  <c r="BE105"/>
  <c r="BE132"/>
  <c r="BE110"/>
  <c r="BE115"/>
  <c r="BE138"/>
  <c i="2" r="J96"/>
  <c r="J65"/>
  <c i="3" r="F58"/>
  <c r="J90"/>
  <c r="BE149"/>
  <c r="J56"/>
  <c r="BE129"/>
  <c r="BE157"/>
  <c r="BE97"/>
  <c r="BE105"/>
  <c r="BE114"/>
  <c r="BE135"/>
  <c r="F91"/>
  <c r="BE118"/>
  <c r="BE368"/>
  <c r="E82"/>
  <c r="J59"/>
  <c r="BE110"/>
  <c r="BE139"/>
  <c r="BE363"/>
  <c r="BE378"/>
  <c r="BE417"/>
  <c r="BE101"/>
  <c r="BE374"/>
  <c r="BE383"/>
  <c r="BE394"/>
  <c r="BE400"/>
  <c r="BE412"/>
  <c r="BE144"/>
  <c r="BE163"/>
  <c r="BE167"/>
  <c r="BE188"/>
  <c r="BE208"/>
  <c r="BE221"/>
  <c r="BE238"/>
  <c r="BE244"/>
  <c r="BE252"/>
  <c r="BE256"/>
  <c r="BE261"/>
  <c r="BE272"/>
  <c r="BE287"/>
  <c r="BE291"/>
  <c r="BE297"/>
  <c r="BE300"/>
  <c r="BE304"/>
  <c r="BE331"/>
  <c r="BE336"/>
  <c r="BE341"/>
  <c r="BE349"/>
  <c r="BE423"/>
  <c r="BE123"/>
  <c r="BE172"/>
  <c r="BE184"/>
  <c r="BE194"/>
  <c r="BE199"/>
  <c r="BE204"/>
  <c r="BE212"/>
  <c r="BE216"/>
  <c r="BE226"/>
  <c r="BE231"/>
  <c r="BE248"/>
  <c r="BE267"/>
  <c r="BE277"/>
  <c r="BE282"/>
  <c r="BE294"/>
  <c r="BE307"/>
  <c r="BE310"/>
  <c r="BE315"/>
  <c r="BE320"/>
  <c r="BE325"/>
  <c r="BE345"/>
  <c r="BE353"/>
  <c r="BE358"/>
  <c r="BE388"/>
  <c r="BE407"/>
  <c i="2" r="F59"/>
  <c r="BE115"/>
  <c r="BE125"/>
  <c r="BE239"/>
  <c r="BE242"/>
  <c r="F90"/>
  <c r="BE187"/>
  <c r="BE214"/>
  <c r="BE252"/>
  <c r="BE482"/>
  <c r="J88"/>
  <c r="BE262"/>
  <c r="BE97"/>
  <c r="BE110"/>
  <c r="BE180"/>
  <c r="BE199"/>
  <c r="BE371"/>
  <c r="BE379"/>
  <c r="BE411"/>
  <c r="BE466"/>
  <c r="BE472"/>
  <c r="J91"/>
  <c r="BE223"/>
  <c r="BE258"/>
  <c r="BE276"/>
  <c r="BE297"/>
  <c r="BE332"/>
  <c r="BE336"/>
  <c r="BE346"/>
  <c r="BE366"/>
  <c r="BE461"/>
  <c r="BE477"/>
  <c r="BE101"/>
  <c r="BE168"/>
  <c r="BE300"/>
  <c r="BE314"/>
  <c r="BE354"/>
  <c r="BE416"/>
  <c r="BE421"/>
  <c r="BE142"/>
  <c r="BE209"/>
  <c r="BE271"/>
  <c r="BE363"/>
  <c r="BE393"/>
  <c r="BE406"/>
  <c r="BE440"/>
  <c r="BE445"/>
  <c r="BE450"/>
  <c r="BE510"/>
  <c r="BE309"/>
  <c r="BE318"/>
  <c r="BE339"/>
  <c r="BE350"/>
  <c r="BE389"/>
  <c r="BE397"/>
  <c r="BE424"/>
  <c r="BE437"/>
  <c r="BE218"/>
  <c r="BE233"/>
  <c r="BE342"/>
  <c r="BE429"/>
  <c r="J58"/>
  <c r="BE152"/>
  <c r="E82"/>
  <c r="BE120"/>
  <c r="BE164"/>
  <c r="BE173"/>
  <c r="BE193"/>
  <c r="BE228"/>
  <c r="BE105"/>
  <c r="BE137"/>
  <c r="BE247"/>
  <c r="BE285"/>
  <c r="BE293"/>
  <c r="BE322"/>
  <c r="BE374"/>
  <c r="BE382"/>
  <c r="BE385"/>
  <c r="BE456"/>
  <c r="BE204"/>
  <c r="BE305"/>
  <c r="BE358"/>
  <c r="BE147"/>
  <c r="BE158"/>
  <c r="BE289"/>
  <c r="BE328"/>
  <c r="BE401"/>
  <c r="BE432"/>
  <c r="BE488"/>
  <c r="BE493"/>
  <c r="BE499"/>
  <c r="BE504"/>
  <c r="BE131"/>
  <c r="BE266"/>
  <c r="BE281"/>
  <c i="4" r="F39"/>
  <c i="1" r="BD58"/>
  <c r="AS54"/>
  <c i="5" r="F38"/>
  <c i="1" r="BC59"/>
  <c i="2" r="F38"/>
  <c i="1" r="BC56"/>
  <c i="3" r="F36"/>
  <c i="1" r="BA57"/>
  <c i="4" r="F38"/>
  <c i="1" r="BC58"/>
  <c i="2" r="J36"/>
  <c i="1" r="AW56"/>
  <c i="2" r="F36"/>
  <c i="1" r="BA56"/>
  <c i="5" r="J36"/>
  <c i="1" r="AW59"/>
  <c i="4" r="F36"/>
  <c i="1" r="BA58"/>
  <c i="2" r="F37"/>
  <c i="1" r="BB56"/>
  <c i="4" r="F37"/>
  <c i="1" r="BB58"/>
  <c i="3" r="F38"/>
  <c i="1" r="BC57"/>
  <c i="4" r="J36"/>
  <c i="1" r="AW58"/>
  <c i="5" r="F37"/>
  <c i="1" r="BB59"/>
  <c i="5" r="F36"/>
  <c i="1" r="BA59"/>
  <c i="2" r="F39"/>
  <c i="1" r="BD56"/>
  <c i="3" r="F37"/>
  <c i="1" r="BB57"/>
  <c i="3" r="J36"/>
  <c i="1" r="AW57"/>
  <c i="5" r="F39"/>
  <c i="1" r="BD59"/>
  <c i="3" r="F39"/>
  <c i="1" r="BD57"/>
  <c i="3" l="1" r="R95"/>
  <c r="R94"/>
  <c i="4" r="R92"/>
  <c r="R91"/>
  <c r="P92"/>
  <c r="P91"/>
  <c i="1" r="AU58"/>
  <c i="5" r="P92"/>
  <c r="P91"/>
  <c i="1" r="AU59"/>
  <c i="3" r="T95"/>
  <c r="T94"/>
  <c i="2" r="T95"/>
  <c r="T94"/>
  <c r="P95"/>
  <c r="P94"/>
  <c i="1" r="AU56"/>
  <c i="3" r="P95"/>
  <c r="P94"/>
  <c i="1" r="AU57"/>
  <c i="2" r="BK95"/>
  <c r="J95"/>
  <c r="J64"/>
  <c i="5" r="R92"/>
  <c r="R91"/>
  <c i="3" r="BK95"/>
  <c r="BK94"/>
  <c r="J94"/>
  <c i="2" r="R95"/>
  <c r="R94"/>
  <c i="5" r="BK92"/>
  <c r="J92"/>
  <c r="J64"/>
  <c i="4" r="BK92"/>
  <c r="J92"/>
  <c r="J64"/>
  <c i="2" r="F35"/>
  <c i="1" r="AZ56"/>
  <c i="2" r="J35"/>
  <c i="1" r="AV56"/>
  <c r="AT56"/>
  <c i="3" r="J32"/>
  <c i="1" r="AG57"/>
  <c i="4" r="F35"/>
  <c i="1" r="AZ58"/>
  <c i="4" r="J35"/>
  <c i="1" r="AV58"/>
  <c r="AT58"/>
  <c r="BA55"/>
  <c r="BA54"/>
  <c r="AW54"/>
  <c r="AK30"/>
  <c i="3" r="J35"/>
  <c i="1" r="AV57"/>
  <c r="AT57"/>
  <c i="3" r="F35"/>
  <c i="1" r="AZ57"/>
  <c r="BC55"/>
  <c r="AY55"/>
  <c r="BD55"/>
  <c r="BD54"/>
  <c r="W33"/>
  <c r="BB55"/>
  <c r="BB54"/>
  <c r="AX54"/>
  <c i="5" r="J35"/>
  <c i="1" r="AV59"/>
  <c r="AT59"/>
  <c i="5" r="F35"/>
  <c i="1" r="AZ59"/>
  <c i="2" l="1" r="BK94"/>
  <c r="J94"/>
  <c i="4" r="BK91"/>
  <c r="J91"/>
  <c r="J63"/>
  <c i="5" r="BK91"/>
  <c r="J91"/>
  <c i="3" r="J63"/>
  <c r="J95"/>
  <c r="J64"/>
  <c r="J41"/>
  <c i="1" r="AN57"/>
  <c i="5" r="J32"/>
  <c i="1" r="AG59"/>
  <c i="2" r="J32"/>
  <c i="1" r="AG56"/>
  <c r="AU55"/>
  <c r="AU54"/>
  <c r="W31"/>
  <c r="W30"/>
  <c r="AZ55"/>
  <c r="AZ54"/>
  <c r="AV54"/>
  <c r="AK29"/>
  <c r="AX55"/>
  <c r="BC54"/>
  <c r="AY54"/>
  <c r="AW55"/>
  <c i="5" l="1" r="J41"/>
  <c i="2" r="J41"/>
  <c i="5" r="J63"/>
  <c i="2" r="J63"/>
  <c i="1" r="AN56"/>
  <c r="AN59"/>
  <c r="W29"/>
  <c r="AT54"/>
  <c i="4" r="J32"/>
  <c i="1" r="AG58"/>
  <c r="AG55"/>
  <c r="AG54"/>
  <c r="AK26"/>
  <c r="W32"/>
  <c r="AV55"/>
  <c r="AT55"/>
  <c r="AN55"/>
  <c i="4" l="1" r="J41"/>
  <c i="1" r="AN54"/>
  <c r="AN58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<sst xmlns="http://schemas.openxmlformats.org/spreadsheetml/2006/main">
  <si>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</si>
  <si>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</si>
  <si>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</si>
  <si>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</si>
  <si>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</si>
  <si>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{1178b075-733f-4903-a7c6-b0cee7d93ec6}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</si>
  <si>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</si>
  <si>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</si>
  <si>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</si>
  <si>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</si>
  <si>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</si>
  <si>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</si>
  <si>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</si>
  <si>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</si>
  <si>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043-0-25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</si>
  <si>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</si>
  <si>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</si>
  <si>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Český Brod - ulice Tuchorazská</t>
  </si>
  <si>
    <t>KSO:</t>
  </si>
  <si>
    <t>827</t>
  </si>
  <si>
    <t>CC-CZ:</t>
  </si>
  <si>
    <t>222</t>
  </si>
  <si>
    <t>Místo:</t>
  </si>
  <si>
    <t>Český Brod</t>
  </si>
  <si>
    <t>Datum:</t>
  </si>
  <si>
    <t>14. 7. 2025</t>
  </si>
  <si>
    <t>Zadavatel:</t>
  </si>
  <si>
    <t>IČ:</t>
  </si>
  <si>
    <t/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</si>
  <si>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</si>
  <si>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</si>
  <si>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</si>
  <si>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</si>
  <si>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</si>
  <si>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</si>
  <si>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</si>
  <si>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</si>
  <si>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</si>
  <si>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</si>
  <si>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</si>
  <si>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</si>
  <si>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</si>
  <si>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</si>
  <si>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</si>
  <si>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</si>
  <si>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</si>
  <si>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</si>
  <si>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</si>
  <si>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</si>
  <si>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</si>
  <si>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</si>
  <si>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</si>
  <si>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</si>
  <si>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</si>
  <si>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</si>
  <si>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</si>
  <si>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</si>
  <si>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</si>
  <si>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</si>
  <si>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</si>
  <si>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</si>
  <si>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</si>
  <si>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</si>
  <si>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</si>
  <si>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</si>
  <si>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</si>
  <si>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</si>
  <si>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</si>
  <si>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</si>
  <si>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</si>
  <si>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</si>
  <si>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</si>
  <si>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</si>
  <si>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</si>
  <si>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</si>
  <si>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</si>
  <si>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B</t>
  </si>
  <si>
    <t>Vodovod a komunikace</t>
  </si>
  <si>
    <t>STA</t>
  </si>
  <si>
    <t>1</t>
  </si>
  <si>
    <t>{f02622e2-862f-4b6f-ba7a-0b460d7cfd7d}</t>
  </si>
  <si>
    <t>2</t>
  </si>
  <si>
    <t>/</t>
  </si>
  <si>
    <t>IO 01</t>
  </si>
  <si>
    <t>VODOVOD</t>
  </si>
  <si>
    <t>Soupis</t>
  </si>
  <si>
    <t>{3f32f24e-4a48-4630-895e-e26fe1acaad2}</t>
  </si>
  <si>
    <t>IO_01</t>
  </si>
  <si>
    <t>VODOVODNÍ PŘÍPOJKY</t>
  </si>
  <si>
    <t>{ea54f89e-838a-4d5a-8d88-2bb18bd18999}</t>
  </si>
  <si>
    <t>IO 02</t>
  </si>
  <si>
    <t>KOMUNIKACE</t>
  </si>
  <si>
    <t>{5b4a1452-59a2-480a-a118-d7bf2901b02c}</t>
  </si>
  <si>
    <t>VRN</t>
  </si>
  <si>
    <t>VEDLEJŠÍ ROZPOČTOVÉ NÁKLADY</t>
  </si>
  <si>
    <t>{78f8715e-baa7-44ed-bdf2-5a61da341a02}</t>
  </si>
  <si>
    <t>KRYCÍ LIST SOUPISU PRACÍ</t>
  </si>
  <si>
    <t>Objekt:</t>
  </si>
  <si>
    <t>B - Vodovod a komunikace</t>
  </si>
  <si>
    <t>Soupis:</t>
  </si>
  <si>
    <t>IO 01 - VODOVOD</t>
  </si>
  <si>
    <t>REKAPITULACE ČLENĚNÍ SOUPISU PRACÍ</t>
  </si>
  <si>
    <t>Kód dílu - Popis</t>
  </si>
  <si>
    <t>Cena celkem [CZK]</t>
  </si>
  <si>
    <t>-1</t>
  </si>
  <si>
    <t xml:space="preserve">HSV - Práce a dodávky HSV   </t>
  </si>
  <si>
    <t xml:space="preserve">    1 - Zemní práce</t>
  </si>
  <si>
    <t xml:space="preserve">    4 - Vodorovné konstrukce   </t>
  </si>
  <si>
    <t xml:space="preserve">    5 - Komunikace pozemní   </t>
  </si>
  <si>
    <t xml:space="preserve">    8 - Trubní vedení   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</si>
  <si>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</si>
  <si>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</si>
  <si>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</si>
  <si>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  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</si>
  <si>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</si>
  <si>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</si>
  <si>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</si>
  <si>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</si>
  <si>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</si>
  <si>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</si>
  <si>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</si>
  <si>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</si>
  <si>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</si>
  <si>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</si>
  <si>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</si>
  <si>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</si>
  <si>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</si>
  <si>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</si>
  <si>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</si>
  <si>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</si>
  <si>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>Zemní práce</t>
  </si>
  <si>
    <t>K</t>
  </si>
  <si>
    <t>119001405</t>
  </si>
  <si>
    <t>Dočasné zajištění potrubí z PE DN do 200 mm</t>
  </si>
  <si>
    <t>m</t>
  </si>
  <si>
    <t>CS ÚRS 2025 01</t>
  </si>
  <si>
    <t>4</t>
  </si>
  <si>
    <t>-1310477340</t>
  </si>
  <si>
    <t>PP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</si>
  <si>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</si>
  <si>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Online PSC</t>
  </si>
  <si>
    <t>https://podminky.urs.cz/item/CS_URS_2025_01/119001405</t>
  </si>
  <si>
    <t>VV</t>
  </si>
  <si>
    <t>7</t>
  </si>
  <si>
    <t>119001412</t>
  </si>
  <si>
    <t>Dočasné zajištění potrubí betonového, ŽB nebo kameninového DN přes 200 do 500 mm</t>
  </si>
  <si>
    <t>-302466392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</si>
  <si>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</si>
  <si>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https://podminky.urs.cz/item/CS_URS_2025_01/119001412</t>
  </si>
  <si>
    <t>3</t>
  </si>
  <si>
    <t>119001422</t>
  </si>
  <si>
    <t>Dočasné zajištění kabelů a kabelových tratí z 6 volně ložených kabelů</t>
  </si>
  <si>
    <t>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</si>
  <si>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</si>
  <si>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https://podminky.urs.cz/item/CS_URS_2025_01/119001422</t>
  </si>
  <si>
    <t xml:space="preserve">6*1   </t>
  </si>
  <si>
    <t xml:space="preserve">Součet   </t>
  </si>
  <si>
    <t>121151104</t>
  </si>
  <si>
    <t>Sejmutí ornice plochy do 100 m2 tl vrstvy přes 200 do 250 mm strojně</t>
  </si>
  <si>
    <t>m2</t>
  </si>
  <si>
    <t>10</t>
  </si>
  <si>
    <t>Sejmutí ornice strojně při souvislé ploše do 100 m2, tl. vrstvy přes 200 do 250 mm</t>
  </si>
  <si>
    <t>https://podminky.urs.cz/item/CS_URS_2025_01/121151104</t>
  </si>
  <si>
    <t xml:space="preserve">1,7*3   </t>
  </si>
  <si>
    <t>5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</si>
  <si>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</si>
  <si>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</si>
  <si>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</si>
  <si>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</si>
  <si>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https://podminky.urs.cz/item/CS_URS_2025_01/129001101</t>
  </si>
  <si>
    <t xml:space="preserve">(7+2+6)*2*1,45   </t>
  </si>
  <si>
    <t>6</t>
  </si>
  <si>
    <t>132254205</t>
  </si>
  <si>
    <t>Hloubení zapažených rýh š do 2000 mm v hornině třídy těžitelnosti I skupiny 3 objem do 1000 m3</t>
  </si>
  <si>
    <t>14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</si>
  <si>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</si>
  <si>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https://podminky.urs.cz/item/CS_URS_2025_01/132254205</t>
  </si>
  <si>
    <t>(380-7,5+8,2)*1*1,45</t>
  </si>
  <si>
    <t>133212811</t>
  </si>
  <si>
    <t>Hloubení nezapažených šachet v hornině třídy těžitelnosti I skupiny 3 plocha výkopu do 4 m2 ručně</t>
  </si>
  <si>
    <t>16</t>
  </si>
  <si>
    <t>Hloubení nezapažených šachet ručně v horninách třídy těžitelnosti I skupiny 3, půdorysná plocha výkopu do 4 m2</t>
  </si>
  <si>
    <t>https://podminky.urs.cz/item/CS_URS_2025_01/133212811</t>
  </si>
  <si>
    <t>P</t>
  </si>
  <si>
    <t>Poznámka k položce:_x000d_
sondy pro odhalení sítí</t>
  </si>
  <si>
    <t>(7+2+6)*1*1*1,45</t>
  </si>
  <si>
    <t>141721215</t>
  </si>
  <si>
    <t>Řízený zemní protlak délky do 50 m hl do 6 m se zatažením potrubí průměru vrtu přes 180 do 225 mm v hornině třídy těžitelnosti I a II skupiny 1 až 4</t>
  </si>
  <si>
    <t>24</t>
  </si>
  <si>
    <t>Řízený zemní protlak délky protlaku do 50 m v hornině třídy těžitelnosti I a II, skupiny 1 až 4 včetně zatažení trub v hloubce do 6 m průměru vrtu přes 180 do 225 mm</t>
  </si>
  <si>
    <t>https://podminky.urs.cz/item/CS_URS_2025_01/141721215</t>
  </si>
  <si>
    <t>Poznámka k položce:_x000d_
vč. vystrojení chráničky (2x manžeta + distanční podložky 5ks</t>
  </si>
  <si>
    <t xml:space="preserve">7,5*1   </t>
  </si>
  <si>
    <t>9</t>
  </si>
  <si>
    <t>M</t>
  </si>
  <si>
    <t>28613180</t>
  </si>
  <si>
    <t>potrubí vodovodní jednovrstvé PE100 RC PN 16 SDR11 200x18,2mm</t>
  </si>
  <si>
    <t>22</t>
  </si>
  <si>
    <t>7,5*1,05 'Přepočtené koeficientem množství</t>
  </si>
  <si>
    <t>151101101</t>
  </si>
  <si>
    <t>Zřízení příložného pažení a rozepření stěn rýh hl do 2 m</t>
  </si>
  <si>
    <t>26</t>
  </si>
  <si>
    <t>Zřízení pažení a rozepření stěn rýh pro podzemní vedení příložné pro jakoukoliv mezerovitost, hloubky do 2 m</t>
  </si>
  <si>
    <t>https://podminky.urs.cz/item/CS_URS_2025_01/151101101</t>
  </si>
  <si>
    <t xml:space="preserve">(380-7,5+8,2)*2*1,45   </t>
  </si>
  <si>
    <t>11</t>
  </si>
  <si>
    <t>151101111</t>
  </si>
  <si>
    <t>Odstranění příložného pažení a rozepření stěn rýh hl do 2 m</t>
  </si>
  <si>
    <t>28</t>
  </si>
  <si>
    <t>Odstranění pažení a rozepření stěn rýh pro podzemní vedení s uložením materiálu na vzdálenost do 3 m od kraje výkopu příložné, hloubky do 2 m</t>
  </si>
  <si>
    <t>https://podminky.urs.cz/item/CS_URS_2025_01/151101111</t>
  </si>
  <si>
    <t xml:space="preserve">(380-7,5+8,2)*2*1,45 </t>
  </si>
  <si>
    <t>162351104</t>
  </si>
  <si>
    <t>Vodorovné přemístění přes 500 do 1000 m výkopku/sypaniny z horniny třídy těžitelnosti I skupiny 1 až 3</t>
  </si>
  <si>
    <t>973649289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</si>
  <si>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</si>
  <si>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https://podminky.urs.cz/item/CS_URS_2025_01/162351104</t>
  </si>
  <si>
    <t>"zemina vhodná k ohumusování na skládku stavby" 5,1*0,25</t>
  </si>
  <si>
    <t>"zemina vhodná k ohumusování ze skládky stavby na místo upotřebení" 5,1*0,25</t>
  </si>
  <si>
    <t>Součet</t>
  </si>
  <si>
    <t>13</t>
  </si>
  <si>
    <t>162651112</t>
  </si>
  <si>
    <t>Vodorovné přemístění přes 4 000 do 5000 m výkopku/sypaniny z horniny třídy těžitelnosti I skupiny 1 až 3</t>
  </si>
  <si>
    <t>34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</si>
  <si>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</si>
  <si>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https://podminky.urs.cz/item/CS_URS_2025_01/162651112</t>
  </si>
  <si>
    <t>Poznámka k položce:_x000d_
vzdálenost odvozu je pouze orientační, určí uchazeč</t>
  </si>
  <si>
    <t>552,015+21,75</t>
  </si>
  <si>
    <t>167151101</t>
  </si>
  <si>
    <t>Nakládání výkopku z hornin třídy těžitelnosti I skupiny 1 až 3 do 100 m3</t>
  </si>
  <si>
    <t>-683327453</t>
  </si>
  <si>
    <t>Nakládání, skládání a překládání neulehlého výkopku nebo sypaniny strojně nakládání, množství do 100 m3, z horniny třídy těžitelnosti I, skupiny 1 až 3</t>
  </si>
  <si>
    <t>https://podminky.urs.cz/item/CS_URS_2025_01/167151101</t>
  </si>
  <si>
    <t>"skládka stavby pro přesun" 5,1*0,25</t>
  </si>
  <si>
    <t>15</t>
  </si>
  <si>
    <t>171201231</t>
  </si>
  <si>
    <t>Poplatek za uložení zeminy a kamení na recyklační skládce (skládkovné) kód odpadu 17 05 04</t>
  </si>
  <si>
    <t>t</t>
  </si>
  <si>
    <t>CS ÚRS 2024 02</t>
  </si>
  <si>
    <t>86133776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</si>
  <si>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</si>
  <si>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</si>
  <si>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573,765*1,8 'Přepočtené koeficientem množství</t>
  </si>
  <si>
    <t>174151101</t>
  </si>
  <si>
    <t>Zásyp jam, šachet rýh nebo kolem objektů sypaninou se zhutněním</t>
  </si>
  <si>
    <t>1743499136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</si>
  <si>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</si>
  <si>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</si>
  <si>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 xml:space="preserve">(380-7,5)*1*(1,45-0,1-0.11-0,3)   </t>
  </si>
  <si>
    <t>8,2*1*(1,45-0,1-0,09-0,3)</t>
  </si>
  <si>
    <t>21,75</t>
  </si>
  <si>
    <t>17</t>
  </si>
  <si>
    <t>58344229</t>
  </si>
  <si>
    <t>štěrkodrť frakce 0/125</t>
  </si>
  <si>
    <t>44</t>
  </si>
  <si>
    <t>379,772*2 'Přepočtené koeficientem množství</t>
  </si>
  <si>
    <t>18</t>
  </si>
  <si>
    <t>175151101</t>
  </si>
  <si>
    <t>Obsypání potrubí strojně sypaninou bez prohození, uloženou do 3 m</t>
  </si>
  <si>
    <t>42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</si>
  <si>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</si>
  <si>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</si>
  <si>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 xml:space="preserve">(380-7,5)*1*(0,3+0,11)   </t>
  </si>
  <si>
    <t>8,2*1*(0,09+0,3)</t>
  </si>
  <si>
    <t>19</t>
  </si>
  <si>
    <t>58337303</t>
  </si>
  <si>
    <t>štěrkopísek frakce 0/8</t>
  </si>
  <si>
    <t>46</t>
  </si>
  <si>
    <t>155,923*2 'Přepočtené koeficientem množství</t>
  </si>
  <si>
    <t>20</t>
  </si>
  <si>
    <t>181111111</t>
  </si>
  <si>
    <t>Plošná úprava terénu do 500 m2 zemina skupiny 1 až 4 nerovnosti přes 50 do 100 mm v rovinně a svahu do 1:5</t>
  </si>
  <si>
    <t>897686376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</si>
  <si>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</si>
  <si>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https://podminky.urs.cz/item/CS_URS_2025_01/181111111</t>
  </si>
  <si>
    <t>5,1</t>
  </si>
  <si>
    <t>181311103</t>
  </si>
  <si>
    <t>Rozprostření ornice tl vrstvy do 200 mm v rovině nebo ve svahu do 1:5 ručně</t>
  </si>
  <si>
    <t>48</t>
  </si>
  <si>
    <t>Rozprostření a urovnání ornice v rovině nebo ve svahu sklonu do 1:5 ručně při souvislé ploše, tl. vrstvy do 200 mm</t>
  </si>
  <si>
    <t>https://podminky.urs.cz/item/CS_URS_2025_01/181311103</t>
  </si>
  <si>
    <t>181411131</t>
  </si>
  <si>
    <t>Založení parkového trávníku výsevem pl do 1000 m2 v rovině a ve svahu do 1:5</t>
  </si>
  <si>
    <t>50</t>
  </si>
  <si>
    <t>Založení trávníku na půdě předem připravené plochy do 1000 m2 výsevem včetně utažení parkového v rovině nebo na svahu do 1:5</t>
  </si>
  <si>
    <t>https://podminky.urs.cz/item/CS_URS_2025_01/181411131</t>
  </si>
  <si>
    <t>23</t>
  </si>
  <si>
    <t>00572410</t>
  </si>
  <si>
    <t>osivo směs travní parková</t>
  </si>
  <si>
    <t>kg</t>
  </si>
  <si>
    <t>52</t>
  </si>
  <si>
    <t>5,1*0,03</t>
  </si>
  <si>
    <t>181912112</t>
  </si>
  <si>
    <t>Úprava pláně v hornině třídy těžitelnosti I skupiny 3 se zhutněním ručně</t>
  </si>
  <si>
    <t>54</t>
  </si>
  <si>
    <t>Úprava pláně vyrovnáním výškových rozdílů ručně v hornině třídy těžitelnosti I skupiny 3 se zhutněním</t>
  </si>
  <si>
    <t>https://podminky.urs.cz/item/CS_URS_2025_01/181912112</t>
  </si>
  <si>
    <t>5,85+562,65</t>
  </si>
  <si>
    <t>25</t>
  </si>
  <si>
    <t>183402121</t>
  </si>
  <si>
    <t>Rozrušení půdy souvislé pl přes 100 do 500 m2 hl přes 50 do 150 mm v rovině a svahu do 1:5</t>
  </si>
  <si>
    <t>-464801727</t>
  </si>
  <si>
    <t>Rozrušení půdy na hloubku přes 50 do 150 mm souvislé plochy do 500 m2 v rovině nebo na svahu do 1:5</t>
  </si>
  <si>
    <t>https://podminky.urs.cz/item/CS_URS_2025_01/183402121</t>
  </si>
  <si>
    <t>184813511</t>
  </si>
  <si>
    <t>Chemické odplevelení před založením kultury postřikem na široko v rovině a svahu do 1:5 ručně</t>
  </si>
  <si>
    <t>1836987326</t>
  </si>
  <si>
    <t>Chemické odplevelení půdy před založením kultury, trávníku nebo zpevněných ploch ručně o jakékoli výměře postřikem na široko v rovině nebo na svahu do 1:5</t>
  </si>
  <si>
    <t>https://podminky.urs.cz/item/CS_URS_2025_01/184813511</t>
  </si>
  <si>
    <t>27</t>
  </si>
  <si>
    <t>185804312</t>
  </si>
  <si>
    <t>Zalití rostlin vodou plocha přes 20 m2</t>
  </si>
  <si>
    <t>883378503</t>
  </si>
  <si>
    <t>Zalití rostlin vodou plochy záhonů jednotlivě přes 20 m2</t>
  </si>
  <si>
    <t>https://podminky.urs.cz/item/CS_URS_2025_01/185804312</t>
  </si>
  <si>
    <t>Poznámka k položce:_x000d_
3x zalití</t>
  </si>
  <si>
    <t>(5,1)*0,01*3</t>
  </si>
  <si>
    <t>DOD.MONTÁŽ</t>
  </si>
  <si>
    <t>Dopravní značení</t>
  </si>
  <si>
    <t>kplt</t>
  </si>
  <si>
    <t>56</t>
  </si>
  <si>
    <t>dopravní značení</t>
  </si>
  <si>
    <t xml:space="preserve">Vodorovné konstrukce   </t>
  </si>
  <si>
    <t>29</t>
  </si>
  <si>
    <t>451573111</t>
  </si>
  <si>
    <t>Lože pod potrubí otevřený výkop ze štěrkopísku</t>
  </si>
  <si>
    <t>60</t>
  </si>
  <si>
    <t>Lože pod potrubí, stoky a drobné objekty v otevřeném výkopu z písku a štěrkopísku do 63 mm</t>
  </si>
  <si>
    <t>https://podminky.urs.cz/item/CS_URS_2025_01/451573111</t>
  </si>
  <si>
    <t xml:space="preserve">(380-7,5+8,2)*1*0,1   </t>
  </si>
  <si>
    <t>30</t>
  </si>
  <si>
    <t>452313131</t>
  </si>
  <si>
    <t>Podkladní bloky z betonu prostého bez zvýšených nároků na prostředí tř. C 12/15 otevřený výkop</t>
  </si>
  <si>
    <t>62</t>
  </si>
  <si>
    <t>Podkladní a zajišťovací konstrukce z betonu prostého v otevřeném výkopu bez zvýšených nároků na prostředí bloky pro potrubí z betonu tř. C 12/15</t>
  </si>
  <si>
    <t>https://podminky.urs.cz/item/CS_URS_2025_01/452313131</t>
  </si>
  <si>
    <t xml:space="preserve">7*0,5*0,5*0,5   </t>
  </si>
  <si>
    <t>31</t>
  </si>
  <si>
    <t>452353111</t>
  </si>
  <si>
    <t>Bednění podkladních bloků pod potrubí, stoky a drobné objekty otevřený výkop zřízení</t>
  </si>
  <si>
    <t>64</t>
  </si>
  <si>
    <t>Bednění podkladních a zajišťovacích konstrukcí v otevřeném výkopu bloků pro potrubí zřízení</t>
  </si>
  <si>
    <t>https://podminky.urs.cz/item/CS_URS_2025_01/452353111</t>
  </si>
  <si>
    <t xml:space="preserve">7*0,5*0,5*4   </t>
  </si>
  <si>
    <t xml:space="preserve">Komunikace pozemní   </t>
  </si>
  <si>
    <t>32</t>
  </si>
  <si>
    <t>564871111</t>
  </si>
  <si>
    <t>Podklad ze štěrkodrtě ŠD plochy přes 100 m2 tl 250 mm</t>
  </si>
  <si>
    <t>-133910111</t>
  </si>
  <si>
    <t>Podklad ze štěrkodrti ŠD s rozprostřením a zhutněním plochy přes 100 m2, po zhutnění tl. 250 mm</t>
  </si>
  <si>
    <t>https://podminky.urs.cz/item/CS_URS_2025_01/564871111</t>
  </si>
  <si>
    <t>(1,2+2,7)*1,5</t>
  </si>
  <si>
    <t>33</t>
  </si>
  <si>
    <t>567134113</t>
  </si>
  <si>
    <t>Podklad ze směsi stmelené cementem SC C 12/15 (PB III) tl 200 mm</t>
  </si>
  <si>
    <t>992676660</t>
  </si>
  <si>
    <t>Podklad ze směsi stmelené cementem SC bez dilatačních spár, s rozprostřením a zhutněním SC C 12/15 (PB III), po zhutnění tl. 200 mm</t>
  </si>
  <si>
    <t>https://podminky.urs.cz/item/CS_URS_2025_01/567134113</t>
  </si>
  <si>
    <t>(369,6+5,5)*1,5</t>
  </si>
  <si>
    <t>577145111</t>
  </si>
  <si>
    <t>Asfaltový beton vrstva obrusná ACO 16 (ABH) tl 50 mm š do 3 m z nemodifikovaného asfaltu</t>
  </si>
  <si>
    <t>-628762249</t>
  </si>
  <si>
    <t>Asfaltový beton vrstva obrusná ACO 16 (ABH) s rozprostřením a zhutněním z nemodifikovaného asfaltu v pruhu šířky do 3 m, po zhutnění tl. 50 mm</t>
  </si>
  <si>
    <t>https://podminky.urs.cz/item/CS_URS_2025_01/577145111</t>
  </si>
  <si>
    <t xml:space="preserve">Trubní vedení   </t>
  </si>
  <si>
    <t>35</t>
  </si>
  <si>
    <t>850265121</t>
  </si>
  <si>
    <t>Výřez nebo výsek na potrubí z trub litinových tlakových nebo plastických hmot DN 100</t>
  </si>
  <si>
    <t>kus</t>
  </si>
  <si>
    <t>76</t>
  </si>
  <si>
    <t>https://podminky.urs.cz/item/CS_URS_2025_01/850265121</t>
  </si>
  <si>
    <t xml:space="preserve">1*1   </t>
  </si>
  <si>
    <t>36</t>
  </si>
  <si>
    <t>857242122</t>
  </si>
  <si>
    <t>Montáž litinových tvarovek jednoosých přírubových otevřený výkop DN 80</t>
  </si>
  <si>
    <t>78</t>
  </si>
  <si>
    <t>Montáž litinových tvarovek na potrubí litinovém tlakovém jednoosých na potrubí z trub přírubových v otevřeném výkopu, kanálu nebo v šachtě DN 80</t>
  </si>
  <si>
    <t>https://podminky.urs.cz/item/CS_URS_2025_01/857242122</t>
  </si>
  <si>
    <t>3+1+1</t>
  </si>
  <si>
    <t>37</t>
  </si>
  <si>
    <t>55254047</t>
  </si>
  <si>
    <t>koleno 90° s patkou přírubové litinové vodovodní N-kus PN10/40 DN 80</t>
  </si>
  <si>
    <t>80</t>
  </si>
  <si>
    <t>38</t>
  </si>
  <si>
    <t>28653135</t>
  </si>
  <si>
    <t>nákružek lemový PE 100 SDR11 90mm</t>
  </si>
  <si>
    <t>82</t>
  </si>
  <si>
    <t>39</t>
  </si>
  <si>
    <t>28653136</t>
  </si>
  <si>
    <t>nákružek lemový PE 100 SDR11 110mm</t>
  </si>
  <si>
    <t>84</t>
  </si>
  <si>
    <t>40</t>
  </si>
  <si>
    <t>55253686</t>
  </si>
  <si>
    <t>příruba zaslepovací litinová vodovodní s vnitřním závitem 1" PN10/16 XG-kus DN 80</t>
  </si>
  <si>
    <t>-2075331342</t>
  </si>
  <si>
    <t>Poznámka k položce:_x000d_
litina zaslepovací příruba X</t>
  </si>
  <si>
    <t>41</t>
  </si>
  <si>
    <t>31951003</t>
  </si>
  <si>
    <t>potrubní spojka jištěná proti posuvu hrdlo-příruba DN 80</t>
  </si>
  <si>
    <t>-1151682525</t>
  </si>
  <si>
    <t>857262122</t>
  </si>
  <si>
    <t>Montáž litinových tvarovek jednoosých přírubových otevřený výkop DN 100</t>
  </si>
  <si>
    <t>92</t>
  </si>
  <si>
    <t>Montáž litinových tvarovek na potrubí litinovém tlakovém jednoosých na potrubí z trub přírubových v otevřeném výkopu, kanálu nebo v šachtě DN 100</t>
  </si>
  <si>
    <t>https://podminky.urs.cz/item/CS_URS_2025_01/857262122</t>
  </si>
  <si>
    <t>43</t>
  </si>
  <si>
    <t>55259815</t>
  </si>
  <si>
    <t>přechod přírubový tvárná litina dl 200mm DN 100/80</t>
  </si>
  <si>
    <t>94</t>
  </si>
  <si>
    <t>857264122</t>
  </si>
  <si>
    <t>Montáž litinových tvarovek odbočných přírubových otevřený výkop DN 100</t>
  </si>
  <si>
    <t>100</t>
  </si>
  <si>
    <t>Montáž litinových tvarovek na potrubí litinovém tlakovém odbočných na potrubí z trub přírubových v otevřeném výkopu, kanálu nebo v šachtě DN 100</t>
  </si>
  <si>
    <t>https://podminky.urs.cz/item/CS_URS_2025_01/857264122</t>
  </si>
  <si>
    <t xml:space="preserve">4+1   </t>
  </si>
  <si>
    <t>45</t>
  </si>
  <si>
    <t>55253516</t>
  </si>
  <si>
    <t>tvarovka přírubová litinová vodovodní s přírubovou odbočkou PN10/16 T-kus DN 100/100</t>
  </si>
  <si>
    <t>102</t>
  </si>
  <si>
    <t>55253515</t>
  </si>
  <si>
    <t>tvarovka přírubová litinová s přírubovou odbočkou,práškový epoxid tl 250µm T-kus DN 100/80</t>
  </si>
  <si>
    <t>104</t>
  </si>
  <si>
    <t xml:space="preserve">4*1   </t>
  </si>
  <si>
    <t>47</t>
  </si>
  <si>
    <t>871251141</t>
  </si>
  <si>
    <t>Montáž potrubí z PE100 RC SDR 11 otevřený výkop svařovaných na tupo d 110 x 10,0 mm</t>
  </si>
  <si>
    <t>110</t>
  </si>
  <si>
    <t>Montáž vodovodního potrubí z polyetylenu PE100 RC v otevřeném výkopu svařovaných na tupo SDR 11/PN16 d 110 x 10,0 mm</t>
  </si>
  <si>
    <t>https://podminky.urs.cz/item/CS_URS_2025_01/871251141</t>
  </si>
  <si>
    <t>"řád VV" 380</t>
  </si>
  <si>
    <t>"řád VV1" 8,2</t>
  </si>
  <si>
    <t>28613550</t>
  </si>
  <si>
    <t>potrubí vodovodní dvouvrstvé PE100 RC SDR11 110x10mm</t>
  </si>
  <si>
    <t>-462230281</t>
  </si>
  <si>
    <t>388,2</t>
  </si>
  <si>
    <t>388,2*1,02 'Přepočtené koeficientem množství</t>
  </si>
  <si>
    <t>49</t>
  </si>
  <si>
    <t>877251101</t>
  </si>
  <si>
    <t>Montáž elektrospojek na vodovodním potrubí z PE trub d 110</t>
  </si>
  <si>
    <t>996734103</t>
  </si>
  <si>
    <t>Montáž tvarovek na vodovodním plastovém potrubí z polyetylenu PE 100 elektrotvarovek SDR 11/PN16 spojek, oblouků nebo redukcí d 110</t>
  </si>
  <si>
    <t>https://podminky.urs.cz/item/CS_URS_2025_01/877251101</t>
  </si>
  <si>
    <t>5+2</t>
  </si>
  <si>
    <t>28614237</t>
  </si>
  <si>
    <t>koleno 15° SDR11 PE 100 PN16 D 110mm</t>
  </si>
  <si>
    <t>1448946046</t>
  </si>
  <si>
    <t>51</t>
  </si>
  <si>
    <t>28614842</t>
  </si>
  <si>
    <t>koleno 45° SDR11 PE 100 PN16 D 110mm</t>
  </si>
  <si>
    <t>1247516380</t>
  </si>
  <si>
    <t>891181112</t>
  </si>
  <si>
    <t>Montáž vodovodních šoupátek otevřený výkop DN 40</t>
  </si>
  <si>
    <t>1871695928</t>
  </si>
  <si>
    <t>Montáž vodovodních armatur na potrubí šoupátek nebo klapek uzavíracích v otevřeném výkopu nebo v šachtách s osazením zemní soupravy (bez poklopů) DN 40</t>
  </si>
  <si>
    <t>https://podminky.urs.cz/item/CS_URS_2025_01/891181112</t>
  </si>
  <si>
    <t>53</t>
  </si>
  <si>
    <t>42221432</t>
  </si>
  <si>
    <t>šoupátko přípojkové přímé vnitřní/vnější závit PN16, 1"x5/4"</t>
  </si>
  <si>
    <t>636654696</t>
  </si>
  <si>
    <t>Poznámka k položce:_x000d_
šoupátko domovní přípojky 1"</t>
  </si>
  <si>
    <t>891231112</t>
  </si>
  <si>
    <t>Montáž vodovodních šoupátek otevřený výkop DN 65</t>
  </si>
  <si>
    <t>-570257943</t>
  </si>
  <si>
    <t>Montáž vodovodních armatur na potrubí šoupátek nebo klapek uzavíracích v otevřeném výkopu nebo v šachtách s osazením zemní soupravy (bez poklopů) DN 65</t>
  </si>
  <si>
    <t>https://podminky.urs.cz/item/CS_URS_2025_01/891231112</t>
  </si>
  <si>
    <t>55</t>
  </si>
  <si>
    <t>42221433</t>
  </si>
  <si>
    <t>šoupátko přípojkové přímé vnitřní/vnější závit PN16, 2"x2"</t>
  </si>
  <si>
    <t>1725244617</t>
  </si>
  <si>
    <t>Poznámka k položce:_x000d_
šoupátko domovní přípojky 2"</t>
  </si>
  <si>
    <t>891241112</t>
  </si>
  <si>
    <t>Montáž vodovodních šoupátek otevřený výkop DN 80</t>
  </si>
  <si>
    <t>122</t>
  </si>
  <si>
    <t>Montáž vodovodních armatur na potrubí šoupátek nebo klapek uzavíracích v otevřeném výkopu nebo v šachtách s osazením zemní soupravy (bez poklopů) DN 80</t>
  </si>
  <si>
    <t>https://podminky.urs.cz/item/CS_URS_2025_01/891241112</t>
  </si>
  <si>
    <t>57</t>
  </si>
  <si>
    <t>42221303</t>
  </si>
  <si>
    <t>šoupátko pitná voda litina GGG 50 krátká stavební dl PN10/16 DN 80x180mm</t>
  </si>
  <si>
    <t>124</t>
  </si>
  <si>
    <t>58</t>
  </si>
  <si>
    <t>891247111</t>
  </si>
  <si>
    <t>Montáž hydrantů podzemních DN 80</t>
  </si>
  <si>
    <t>126</t>
  </si>
  <si>
    <t>Montáž vodovodních armatur na potrubí hydrantů podzemních (bez osazení poklopů) DN 80</t>
  </si>
  <si>
    <t>https://podminky.urs.cz/item/CS_URS_2025_01/891247111</t>
  </si>
  <si>
    <t xml:space="preserve">3*1   </t>
  </si>
  <si>
    <t>59</t>
  </si>
  <si>
    <t>42273591</t>
  </si>
  <si>
    <t>hydrant podzemní DN 80 PN 16 jednoduchý uzávěr krycí v 1500mm</t>
  </si>
  <si>
    <t>128</t>
  </si>
  <si>
    <t>891261112</t>
  </si>
  <si>
    <t>Montáž vodovodních šoupátek otevřený výkop DN 100</t>
  </si>
  <si>
    <t>130</t>
  </si>
  <si>
    <t>Montáž vodovodních armatur na potrubí šoupátek nebo klapek uzavíracích v otevřeném výkopu nebo v šachtách s osazením zemní soupravy (bez poklopů) DN 100</t>
  </si>
  <si>
    <t>https://podminky.urs.cz/item/CS_URS_2025_01/891261112</t>
  </si>
  <si>
    <t>61</t>
  </si>
  <si>
    <t>42221304</t>
  </si>
  <si>
    <t>šoupátko pitná voda litina GGG 50 krátká stavební dl PN10/16 DN 100x190mm</t>
  </si>
  <si>
    <t>132</t>
  </si>
  <si>
    <t>42271414</t>
  </si>
  <si>
    <t>pás navrtávací z tvárné litiny DN 100, pro litinové a ocelové potrubí, se závitovým výstupem 1",5/4",6/4",2"</t>
  </si>
  <si>
    <t>134</t>
  </si>
  <si>
    <t>26+1</t>
  </si>
  <si>
    <t>63</t>
  </si>
  <si>
    <t>42291072</t>
  </si>
  <si>
    <t>souprava zemní pro šoupátka DN 40-50mm Rd 1,5m</t>
  </si>
  <si>
    <t>136</t>
  </si>
  <si>
    <t>42291053</t>
  </si>
  <si>
    <t>souprava zemní pro navrtávací pas se šoupátkem Rd 1,5m</t>
  </si>
  <si>
    <t>125387347</t>
  </si>
  <si>
    <t xml:space="preserve">Poznámka k položce:_x000d_
teleskopická  pro domovní přípojky</t>
  </si>
  <si>
    <t>65</t>
  </si>
  <si>
    <t>42291073</t>
  </si>
  <si>
    <t>souprava zemní pro šoupátka DN 65-80mm Rd 1,5m</t>
  </si>
  <si>
    <t>138</t>
  </si>
  <si>
    <t>66</t>
  </si>
  <si>
    <t>42291074</t>
  </si>
  <si>
    <t>souprava zemní pro šoupátka DN 100-150mm Rd 1,5m</t>
  </si>
  <si>
    <t>140</t>
  </si>
  <si>
    <t>67</t>
  </si>
  <si>
    <t>892271111</t>
  </si>
  <si>
    <t>Tlaková zkouška vodou potrubí DN 100 nebo 125</t>
  </si>
  <si>
    <t>142</t>
  </si>
  <si>
    <t>Tlakové zkoušky vodou na potrubí DN 100 nebo 125</t>
  </si>
  <si>
    <t>https://podminky.urs.cz/item/CS_URS_2025_01/892271111</t>
  </si>
  <si>
    <t xml:space="preserve">380+8,2  </t>
  </si>
  <si>
    <t>68</t>
  </si>
  <si>
    <t>892273122</t>
  </si>
  <si>
    <t>Proplach a dezinfekce vodovodního potrubí DN od 80 do 125</t>
  </si>
  <si>
    <t>144</t>
  </si>
  <si>
    <t>https://podminky.urs.cz/item/CS_URS_2025_01/892273122</t>
  </si>
  <si>
    <t>69</t>
  </si>
  <si>
    <t>892372111</t>
  </si>
  <si>
    <t>Zabezpečení konců potrubí DN do 300 při tlakových zkouškách vodou</t>
  </si>
  <si>
    <t>146</t>
  </si>
  <si>
    <t>Tlakové zkoušky vodou zabezpečení konců potrubí při tlakových zkouškách DN do 300</t>
  </si>
  <si>
    <t>https://podminky.urs.cz/item/CS_URS_2025_01/892372111</t>
  </si>
  <si>
    <t xml:space="preserve">2*1   </t>
  </si>
  <si>
    <t>70</t>
  </si>
  <si>
    <t>899401111</t>
  </si>
  <si>
    <t>Osazení poklopů uličních litinových ventilových</t>
  </si>
  <si>
    <t>148</t>
  </si>
  <si>
    <t>Osazení poklopů uličních s pevným rámem litinových ventilových</t>
  </si>
  <si>
    <t>https://podminky.urs.cz/item/CS_URS_2025_01/899401111</t>
  </si>
  <si>
    <t>71</t>
  </si>
  <si>
    <t>42291402</t>
  </si>
  <si>
    <t>poklop litinový ventilový</t>
  </si>
  <si>
    <t>150</t>
  </si>
  <si>
    <t>72</t>
  </si>
  <si>
    <t>899401112</t>
  </si>
  <si>
    <t>Osazení poklopů uličních litinových šoupátkových</t>
  </si>
  <si>
    <t>152</t>
  </si>
  <si>
    <t>Osazení poklopů uličních s pevným rámem litinových šoupátkových</t>
  </si>
  <si>
    <t>https://podminky.urs.cz/item/CS_URS_2025_01/899401112</t>
  </si>
  <si>
    <t xml:space="preserve">4+4+3   </t>
  </si>
  <si>
    <t>73</t>
  </si>
  <si>
    <t>42291352</t>
  </si>
  <si>
    <t>poklop litinový šoupátkový pro zemní soupravy osazení do terénu a do vozovky</t>
  </si>
  <si>
    <t>154</t>
  </si>
  <si>
    <t>74</t>
  </si>
  <si>
    <t>899401113</t>
  </si>
  <si>
    <t>Osazení poklopů uličních litinových hydrantových</t>
  </si>
  <si>
    <t>156</t>
  </si>
  <si>
    <t>Osazení poklopů uličních s pevným rámem litinových hydrantových</t>
  </si>
  <si>
    <t>https://podminky.urs.cz/item/CS_URS_2025_01/899401113</t>
  </si>
  <si>
    <t>75</t>
  </si>
  <si>
    <t>42291452</t>
  </si>
  <si>
    <t>poklop litinový hydrantový DN 80</t>
  </si>
  <si>
    <t>158</t>
  </si>
  <si>
    <t>899713111</t>
  </si>
  <si>
    <t>Orientační tabulky na sloupku betonovém nebo ocelovém</t>
  </si>
  <si>
    <t>1945036622</t>
  </si>
  <si>
    <t>Orientační tabulky na vodovodních a kanalizačních řadech na sloupku ocelovém nebo betonovém</t>
  </si>
  <si>
    <t>https://podminky.urs.cz/item/CS_URS_2025_01/899713111</t>
  </si>
  <si>
    <t>Poznámka k položce:_x000d_
dodávka vč. sloupku s nátěrem "pruhy 200/200 - modrá/bílá"</t>
  </si>
  <si>
    <t>3+4+4</t>
  </si>
  <si>
    <t>77</t>
  </si>
  <si>
    <t>899721111</t>
  </si>
  <si>
    <t>Signalizační vodič DN do 150 mm na potrubí</t>
  </si>
  <si>
    <t>162</t>
  </si>
  <si>
    <t>Signalizační vodič na potrubí DN do 150 mm</t>
  </si>
  <si>
    <t>https://podminky.urs.cz/item/CS_URS_2025_01/899721111</t>
  </si>
  <si>
    <t>899722114</t>
  </si>
  <si>
    <t>Krytí potrubí z plastů výstražnou fólií z PVC přes 34 do 40 cm</t>
  </si>
  <si>
    <t>164</t>
  </si>
  <si>
    <t>Krytí potrubí z plastů výstražnou fólií z PVC šířky přes 34 do 40 cm</t>
  </si>
  <si>
    <t>https://podminky.urs.cz/item/CS_URS_2025_01/899722114</t>
  </si>
  <si>
    <t xml:space="preserve">380+8,2-7,5   </t>
  </si>
  <si>
    <t>Ostatní konstrukce a práce, bourání</t>
  </si>
  <si>
    <t>79</t>
  </si>
  <si>
    <t>919732211</t>
  </si>
  <si>
    <t>Styčná spára napojení nového živičného povrchu na stávající za tepla š 15 mm hl 25 mm s prořezáním</t>
  </si>
  <si>
    <t>-2069176187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</si>
  <si>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</si>
  <si>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https://podminky.urs.cz/item/CS_URS_2025_01/919732211</t>
  </si>
  <si>
    <t>(369,6+5,5)*2+(2*1,5)</t>
  </si>
  <si>
    <t>919735111</t>
  </si>
  <si>
    <t>Řezání stávajícího živičného krytu hl do 50 mm</t>
  </si>
  <si>
    <t>422244220</t>
  </si>
  <si>
    <t>Řezání stávajícího živičného krytu nebo podkladu hloubky do 50 mm</t>
  </si>
  <si>
    <t>https://podminky.urs.cz/item/CS_URS_2025_01/919735111</t>
  </si>
  <si>
    <t>96</t>
  </si>
  <si>
    <t>Bourání konstrukcí</t>
  </si>
  <si>
    <t>81</t>
  </si>
  <si>
    <t>113107223</t>
  </si>
  <si>
    <t>Odstranění podkladu z kameniva drceného tl přes 200 do 300 mm strojně pl přes 200 m2</t>
  </si>
  <si>
    <t>475048469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</si>
  <si>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</si>
  <si>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https://podminky.urs.cz/item/CS_URS_2025_01/113107223</t>
  </si>
  <si>
    <t xml:space="preserve">(369,6+5,5)*1,5   </t>
  </si>
  <si>
    <t>113107242</t>
  </si>
  <si>
    <t>Odstranění podkladu živičného tl přes 50 do 100 mm strojně pl přes 200 m2</t>
  </si>
  <si>
    <t>-1257313646</t>
  </si>
  <si>
    <t>Odstranění podkladů nebo krytů strojně plochy jednotlivě přes 200 m2 s přemístěním hmot na skládku na vzdálenost do 20 m nebo s naložením na dopravní prostředek živičných, o tl. vrstvy přes 50 do 100 mm</t>
  </si>
  <si>
    <t>https://podminky.urs.cz/item/CS_URS_2025_01/113107242</t>
  </si>
  <si>
    <t>997</t>
  </si>
  <si>
    <t>Přesun sutě</t>
  </si>
  <si>
    <t>83</t>
  </si>
  <si>
    <t>997221551</t>
  </si>
  <si>
    <t>Vodorovná doprava suti ze sypkých materiálů do 1 km</t>
  </si>
  <si>
    <t>1955024211</t>
  </si>
  <si>
    <t>Vodorovná doprava suti bez naložení, ale se složením a s hrubým urovnáním ze sypkých materiálů, na vzdálenost do 1 km</t>
  </si>
  <si>
    <t>https://podminky.urs.cz/item/CS_URS_2025_01/997221551</t>
  </si>
  <si>
    <t>"podklad na recyklační skládku" 250,14</t>
  </si>
  <si>
    <t>997221559</t>
  </si>
  <si>
    <t>Příplatek ZKD 1 km u vodorovné dopravy suti ze sypkých materiálů</t>
  </si>
  <si>
    <t>-1890770906</t>
  </si>
  <si>
    <t>Vodorovná doprava suti bez naložení, ale se složením a s hrubým urovnáním Příplatek k ceně za každý další započatý 1 km přes 1 km</t>
  </si>
  <si>
    <t>https://podminky.urs.cz/item/CS_URS_2025_01/997221559</t>
  </si>
  <si>
    <t>"podklad na recyklační skládku" (250,14)*4</t>
  </si>
  <si>
    <t>85</t>
  </si>
  <si>
    <t>997221561</t>
  </si>
  <si>
    <t>Vodorovná doprava suti z kusových materiálů do 1 km</t>
  </si>
  <si>
    <t>176139756</t>
  </si>
  <si>
    <t>Vodorovná doprava suti bez naložení, ale se složením a s hrubým urovnáním z kusových materiálů, na vzdálenost do 1 km</t>
  </si>
  <si>
    <t>https://podminky.urs.cz/item/CS_URS_2025_01/997221561</t>
  </si>
  <si>
    <t>"asfalt na recyklační skládku" 123,783</t>
  </si>
  <si>
    <t>86</t>
  </si>
  <si>
    <t>997221569</t>
  </si>
  <si>
    <t>Příplatek ZKD 1 km u vodorovné dopravy suti z kusových materiálů</t>
  </si>
  <si>
    <t>-1732261904</t>
  </si>
  <si>
    <t>https://podminky.urs.cz/item/CS_URS_2025_01/997221569</t>
  </si>
  <si>
    <t>"asfalt na recyklační skládku" 123,783*29</t>
  </si>
  <si>
    <t>87</t>
  </si>
  <si>
    <t>997221873</t>
  </si>
  <si>
    <t>Poplatek za uložení na recyklační skládce (skládkovné) stavebního odpadu zeminy a kamení zatříděného do Katalogu odpadů pod kódem 17 05 04</t>
  </si>
  <si>
    <t>93985027</t>
  </si>
  <si>
    <t>https://podminky.urs.cz/item/CS_URS_2025_01/997221873</t>
  </si>
  <si>
    <t>250,14</t>
  </si>
  <si>
    <t>88</t>
  </si>
  <si>
    <t>997221875</t>
  </si>
  <si>
    <t>Poplatek za uložení na recyklační skládce (skládkovné) stavebního odpadu asfaltového bez obsahu dehtu zatříděného do Katalogu odpadů pod kódem 17 03 02</t>
  </si>
  <si>
    <t>-1914927412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</si>
  <si>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</si>
  <si>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</si>
  <si>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123,783</t>
  </si>
  <si>
    <t>998</t>
  </si>
  <si>
    <t xml:space="preserve">Přesun hmot   </t>
  </si>
  <si>
    <t>89</t>
  </si>
  <si>
    <t>998276101</t>
  </si>
  <si>
    <t>Přesun hmot pro trubní vedení z trub z plastických hmot otevřený výkop</t>
  </si>
  <si>
    <t>186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</si>
  <si>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</si>
  <si>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https://podminky.urs.cz/item/CS_URS_2025_01/998276101</t>
  </si>
  <si>
    <t>IO_01 - VODOVODNÍ PŘÍPOJKY</t>
  </si>
  <si>
    <t>-1180023466</t>
  </si>
  <si>
    <t>-736770659</t>
  </si>
  <si>
    <t xml:space="preserve">79   </t>
  </si>
  <si>
    <t>1537104191</t>
  </si>
  <si>
    <t xml:space="preserve">(14,2*3)+(19,1*1)  </t>
  </si>
  <si>
    <t>-506668898</t>
  </si>
  <si>
    <t xml:space="preserve">(41+24+79)*1*1,3   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</si>
  <si>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</si>
  <si>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</si>
  <si>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</si>
  <si>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https://podminky.urs.cz/item/CS_URS_2025_01/132254204</t>
  </si>
  <si>
    <t xml:space="preserve">(142,8-15,5)*0,8*1,3   </t>
  </si>
  <si>
    <t>133211011</t>
  </si>
  <si>
    <t>Hloubení šachet v soudržných horninách třídy těžitelnosti I skupiny 3 při překopech inženýrských sítí objemu do 10 m3 ručně</t>
  </si>
  <si>
    <t>Hloubení šachet při překopech inženýrských sítí ručně zapažených i nezapažených objemu do 10 m3 v hornině třídy těžitelnosti I skupiny 3 soudržných</t>
  </si>
  <si>
    <t>https://podminky.urs.cz/item/CS_URS_2025_01/133211011</t>
  </si>
  <si>
    <t xml:space="preserve">(27)*1*1*1,3  </t>
  </si>
  <si>
    <t>141721211</t>
  </si>
  <si>
    <t>Řízený zemní protlak délky do 50 m hl do 6 m se zatažením potrubí průměru vrtu do 90 mm v hornině třídy těžitelnosti I a II skupiny 1 až 4</t>
  </si>
  <si>
    <t>Řízený zemní protlak délky protlaku do 50 m v hornině třídy těžitelnosti I a II, skupiny 1 až 4 včetně zatažení trub v hloubce do 6 m průměru vrtu do 90 mm</t>
  </si>
  <si>
    <t>https://podminky.urs.cz/item/CS_URS_2025_01/141721211</t>
  </si>
  <si>
    <t>Poznámka k položce:_x000d_
vč. vystrojení chráničky 4x manžeta</t>
  </si>
  <si>
    <t>7,5+8</t>
  </si>
  <si>
    <t>28613113</t>
  </si>
  <si>
    <t>potrubí vodovodní jednovrstvé PE100 RC PN 16 SDR11 63x5,8mm</t>
  </si>
  <si>
    <t>15,5</t>
  </si>
  <si>
    <t>15,5*1,05 'Přepočtené koeficientem množství</t>
  </si>
  <si>
    <t xml:space="preserve">(142,8-15,5)*1,3*2   </t>
  </si>
  <si>
    <t>330,98</t>
  </si>
  <si>
    <t>-1816979996</t>
  </si>
  <si>
    <t>"zemina vhodná k ohumusování na skládku stavby" 61,7*0,25</t>
  </si>
  <si>
    <t>"zemina vhodná k ohumusování ze skládky stavby na místo upotřebení" 61,7*0,25</t>
  </si>
  <si>
    <t>"zemina pro zásyp na skládku stavby" (14,2+19,1)*0,8*(1,3-0,1-0,032-0,3)</t>
  </si>
  <si>
    <t>"zemina pro zásyp ze skládky stavby na místo" (14,2+19,1)*0,8*(1,3-0,1-0,032-0,3)</t>
  </si>
  <si>
    <t>132,392-23,124+35,1</t>
  </si>
  <si>
    <t>-1806983156</t>
  </si>
  <si>
    <t>"skládka stavby pro přesun" 61,7*0,25+23,124</t>
  </si>
  <si>
    <t>-1164990944</t>
  </si>
  <si>
    <t>109,268+35,1</t>
  </si>
  <si>
    <t>144,368*1,8 'Přepočtené koeficientem množství</t>
  </si>
  <si>
    <t>"zásyp zeminou"</t>
  </si>
  <si>
    <t>(14,2+19,1)*0,8*(1,3-0,1-0,032-0,3)</t>
  </si>
  <si>
    <t>Mezisoučet</t>
  </si>
  <si>
    <t>"zásyp ŠD"</t>
  </si>
  <si>
    <t>(138,6-15,5-14,2-19,1)*0,8*(1,3-0,1-0,032-0,3)</t>
  </si>
  <si>
    <t>(4,2)*0,8*(1,3-0,1-0,063-0,3)</t>
  </si>
  <si>
    <t>35,1</t>
  </si>
  <si>
    <t>-1070547979</t>
  </si>
  <si>
    <t>65,169+35,1</t>
  </si>
  <si>
    <t>100,269*2 'Přepočtené koeficientem množství</t>
  </si>
  <si>
    <t xml:space="preserve">(138,6-15,5)*0,8*(0,032+0,3)   </t>
  </si>
  <si>
    <t>4,2*0,8*(0,063+0,3)</t>
  </si>
  <si>
    <t>33,915</t>
  </si>
  <si>
    <t>33,915*2 'Přepočtené koeficientem množství</t>
  </si>
  <si>
    <t>799138637</t>
  </si>
  <si>
    <t>61,7</t>
  </si>
  <si>
    <t>-1069081149</t>
  </si>
  <si>
    <t>-1255862298</t>
  </si>
  <si>
    <t>-344907056</t>
  </si>
  <si>
    <t>61,7*0,03</t>
  </si>
  <si>
    <t>181951112</t>
  </si>
  <si>
    <t>Úprava pláně v hornině třídy těžitelnosti I skupiny 1 až 3 se zhutněním strojně</t>
  </si>
  <si>
    <t>-442409415</t>
  </si>
  <si>
    <t>Úprava pláně vyrovnáním výškových rozdílů strojně v hornině třídy těžitelnosti I, skupiny 1 až 3 se zhutněním</t>
  </si>
  <si>
    <t>https://podminky.urs.cz/item/CS_URS_2025_01/181951112</t>
  </si>
  <si>
    <t>64,6+9,2</t>
  </si>
  <si>
    <t>36738712</t>
  </si>
  <si>
    <t>-1925631018</t>
  </si>
  <si>
    <t>801331570</t>
  </si>
  <si>
    <t>(61,7)*0,01*3</t>
  </si>
  <si>
    <t xml:space="preserve">(142,8-15,5)*0,8*0,1   </t>
  </si>
  <si>
    <t>564871011</t>
  </si>
  <si>
    <t>Podklad ze štěrkodrtě ŠD plochy do 100 m2 tl 250 mm</t>
  </si>
  <si>
    <t>1081427397</t>
  </si>
  <si>
    <t>Podklad ze štěrkodrti ŠD s rozprostřením a zhutněním plochy jednotlivě do 100 m2, po zhutnění tl. 250 mm</t>
  </si>
  <si>
    <t>https://podminky.urs.cz/item/CS_URS_2025_01/564871011</t>
  </si>
  <si>
    <t>9,2+64,6</t>
  </si>
  <si>
    <t>1051973603</t>
  </si>
  <si>
    <t>20,7*1</t>
  </si>
  <si>
    <t>-275248152</t>
  </si>
  <si>
    <t>64,6</t>
  </si>
  <si>
    <t>596211110</t>
  </si>
  <si>
    <t>Kladení zámkové dlažby komunikací pro pěší ručně tl 60 mm skupiny A pl do 50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</si>
  <si>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</si>
  <si>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https://podminky.urs.cz/item/CS_URS_2025_01/596211110</t>
  </si>
  <si>
    <t>"stávající" 1,7</t>
  </si>
  <si>
    <t>596811120</t>
  </si>
  <si>
    <t>Kladení betonové dlažby komunikací pro pěší do lože z kameniva velikosti do 0,09 m2 pl do 50 m2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</si>
  <si>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</si>
  <si>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https://podminky.urs.cz/item/CS_URS_2025_01/596811120</t>
  </si>
  <si>
    <t>"stávající" 7,5</t>
  </si>
  <si>
    <t>871161141</t>
  </si>
  <si>
    <t>Montáž potrubí z PE100 RC SDR 11 otevřený výkop svařovaných na tupo d 32 x 3,0 mm</t>
  </si>
  <si>
    <t>Montáž vodovodního potrubí z polyetylenu PE100 RC v otevřeném výkopu svařovaných na tupo SDR 11/PN16 d 32 x 3,0 mm</t>
  </si>
  <si>
    <t>https://podminky.urs.cz/item/CS_URS_2025_01/871161141</t>
  </si>
  <si>
    <t>138,6</t>
  </si>
  <si>
    <t>WVN.VP403033W</t>
  </si>
  <si>
    <t xml:space="preserve">SafeTech RC voda  SDR11   32x3.0   100m BC</t>
  </si>
  <si>
    <t>138,6*1,02 'Přepočtené koeficientem množství</t>
  </si>
  <si>
    <t>871211141</t>
  </si>
  <si>
    <t>Montáž potrubí z PE100 RC SDR 11 otevřený výkop svařovaných na tupo d 63 x 5,8 mm</t>
  </si>
  <si>
    <t>Montáž vodovodního potrubí z polyetylenu PE100 RC v otevřeném výkopu svařovaných na tupo SDR 11/PN16 d 63 x 5,8 mm</t>
  </si>
  <si>
    <t>https://podminky.urs.cz/item/CS_URS_2025_01/871211141</t>
  </si>
  <si>
    <t xml:space="preserve">4,2*1   </t>
  </si>
  <si>
    <t>WVN.VP403063W</t>
  </si>
  <si>
    <t xml:space="preserve">SafeTech RC voda  SDR11   63x5.8   100m BC</t>
  </si>
  <si>
    <t>4,2</t>
  </si>
  <si>
    <t>4,2*1,05 'Přepočtené koeficientem množství</t>
  </si>
  <si>
    <t>877161101</t>
  </si>
  <si>
    <t>Montáž elektrospojek na vodovodním potrubí z PE trub d 32</t>
  </si>
  <si>
    <t>-643950415</t>
  </si>
  <si>
    <t>Montáž tvarovek na vodovodním plastovém potrubí z polyetylenu PE 100 elektrotvarovek SDR 11/PN16 spojek, oblouků nebo redukcí d 32</t>
  </si>
  <si>
    <t>https://podminky.urs.cz/item/CS_URS_2025_01/877161101</t>
  </si>
  <si>
    <t>26+20+6</t>
  </si>
  <si>
    <t>632003203216</t>
  </si>
  <si>
    <t>TVAROVKA ISO SPOJKA 32-32</t>
  </si>
  <si>
    <t>-2117930407</t>
  </si>
  <si>
    <t>612003200116</t>
  </si>
  <si>
    <t>TVAROVKA ISO VNĚJŠÍ ZÁVIT 32-1"</t>
  </si>
  <si>
    <t>-1952899950</t>
  </si>
  <si>
    <t>643003200116</t>
  </si>
  <si>
    <t>TVAROVKA ISO VNĚJŠÍ ZÁVIT KOLENO 90° 32-1"</t>
  </si>
  <si>
    <t>911812367</t>
  </si>
  <si>
    <t>877211101</t>
  </si>
  <si>
    <t>Montáž elektrospojek na vodovodním potrubí z PE trub d 63</t>
  </si>
  <si>
    <t>398056927</t>
  </si>
  <si>
    <t>Montáž tvarovek na vodovodním plastovém potrubí z polyetylenu PE 100 elektrotvarovek SDR 11/PN16 spojek, oblouků nebo redukcí d 63</t>
  </si>
  <si>
    <t>https://podminky.urs.cz/item/CS_URS_2025_01/877211101</t>
  </si>
  <si>
    <t>1+1</t>
  </si>
  <si>
    <t>632006306316</t>
  </si>
  <si>
    <t>TVAROVKA ISO SPOJKA 63-63</t>
  </si>
  <si>
    <t>-263085492</t>
  </si>
  <si>
    <t>612006300216</t>
  </si>
  <si>
    <t>TVAROVKA ISO VNĚJŠÍ ZÁVIT 63-2"</t>
  </si>
  <si>
    <t>-783351929</t>
  </si>
  <si>
    <t>892233122</t>
  </si>
  <si>
    <t>Proplach a dezinfekce vodovodního potrubí DN od 40 do 70</t>
  </si>
  <si>
    <t>https://podminky.urs.cz/item/CS_URS_2025_01/892233122</t>
  </si>
  <si>
    <t>138,6+4,2</t>
  </si>
  <si>
    <t>892241111</t>
  </si>
  <si>
    <t>Tlaková zkouška vodou potrubí DN do 80</t>
  </si>
  <si>
    <t>Tlakové zkoušky vodou na potrubí DN do 80</t>
  </si>
  <si>
    <t>https://podminky.urs.cz/item/CS_URS_2025_01/892241111</t>
  </si>
  <si>
    <t>899722111</t>
  </si>
  <si>
    <t>Krytí potrubí z plastů výstražnou fólií z PVC do 20 cm</t>
  </si>
  <si>
    <t>90</t>
  </si>
  <si>
    <t>Krytí potrubí z plastů výstražnou fólií z PVC šířky do 20 cm</t>
  </si>
  <si>
    <t>https://podminky.urs.cz/item/CS_URS_2025_01/899722111</t>
  </si>
  <si>
    <t>138,6+4,2-(7,5+8)</t>
  </si>
  <si>
    <t>916131213</t>
  </si>
  <si>
    <t>Osazení silničního obrubníku betonového stojatého s boční opěrou do lože z betonu prostého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</si>
  <si>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</si>
  <si>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https://podminky.urs.cz/item/CS_URS_2025_01/916131213</t>
  </si>
  <si>
    <t>"stávající" 30</t>
  </si>
  <si>
    <t>616987441</t>
  </si>
  <si>
    <t>(20,7+43,9)*2</t>
  </si>
  <si>
    <t>1682517422</t>
  </si>
  <si>
    <t>979021113</t>
  </si>
  <si>
    <t>Očištění vybouraných obrubníků a krajníků silničních při překopech inženýrských sítí</t>
  </si>
  <si>
    <t>-1139930112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</si>
  <si>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</si>
  <si>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https://podminky.urs.cz/item/CS_URS_2025_01/979021113</t>
  </si>
  <si>
    <t>979051111</t>
  </si>
  <si>
    <t>Očištění desek nebo dlaždic se spárováním z kameniva těženého při překopech inženýrských sítí</t>
  </si>
  <si>
    <t>-975212324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</si>
  <si>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</si>
  <si>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https://podminky.urs.cz/item/CS_URS_2025_01/979051111</t>
  </si>
  <si>
    <t>1,7</t>
  </si>
  <si>
    <t>979051121</t>
  </si>
  <si>
    <t>Očištění zámkových dlaždic se spárováním z kameniva těženého při překopech inženýrských sítí</t>
  </si>
  <si>
    <t>-1143160801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</si>
  <si>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</si>
  <si>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https://podminky.urs.cz/item/CS_URS_2025_01/979051121</t>
  </si>
  <si>
    <t>7,5</t>
  </si>
  <si>
    <t>113106021</t>
  </si>
  <si>
    <t>Rozebrání dlažeb při překopech komunikací pro pěší z betonových dlaždic ručně</t>
  </si>
  <si>
    <t>1094608122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</si>
  <si>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dlaždic, desek nebo tvarovek</t>
  </si>
  <si>
    <t>https://podminky.urs.cz/item/CS_URS_2025_01/113106021</t>
  </si>
  <si>
    <t xml:space="preserve">1,7*1   </t>
  </si>
  <si>
    <t>113106023</t>
  </si>
  <si>
    <t>Rozebrání dlažeb při překopech komunikací pro pěší ze zámkové dlažby ručně</t>
  </si>
  <si>
    <t>-980285319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</si>
  <si>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</si>
  <si>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https://podminky.urs.cz/item/CS_URS_2025_01/113106023</t>
  </si>
  <si>
    <t>113107323</t>
  </si>
  <si>
    <t>Odstranění podkladu z kameniva drceného tl přes 200 do 300 mm strojně pl do 50 m2</t>
  </si>
  <si>
    <t>324652139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</si>
  <si>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</si>
  <si>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https://podminky.urs.cz/item/CS_URS_2025_01/113107323</t>
  </si>
  <si>
    <t>1,7+7,5</t>
  </si>
  <si>
    <t>20,7+43,9</t>
  </si>
  <si>
    <t>113107342</t>
  </si>
  <si>
    <t>Odstranění podkladu živičného tl přes 50 do 100 mm strojně pl do 50 m2</t>
  </si>
  <si>
    <t>1040467384</t>
  </si>
  <si>
    <t>Odstranění podkladů nebo krytů strojně plochy jednotlivě do 50 m2 s přemístěním hmot na skládku na vzdálenost do 3 m nebo s naložením na dopravní prostředek živičných, o tl. vrstvy přes 50 do 100 mm</t>
  </si>
  <si>
    <t>https://podminky.urs.cz/item/CS_URS_2025_01/113107342</t>
  </si>
  <si>
    <t>113202111</t>
  </si>
  <si>
    <t>Vytrhání obrub krajníků obrubníků stojatých</t>
  </si>
  <si>
    <t>-1135068652</t>
  </si>
  <si>
    <t>Vytrhání obrub s vybouráním lože, s přemístěním hmot na skládku na vzdálenost do 3 m nebo s naložením na dopravní prostředek z krajníků nebo obrubníků stojatých</t>
  </si>
  <si>
    <t>https://podminky.urs.cz/item/CS_URS_2025_01/113202111</t>
  </si>
  <si>
    <t>-53378191</t>
  </si>
  <si>
    <t>"podklad na recyklační skládku" 32,472</t>
  </si>
  <si>
    <t>-1878464308</t>
  </si>
  <si>
    <t>"podklad na recyklační skládku" (32,472)*4</t>
  </si>
  <si>
    <t>1850286006</t>
  </si>
  <si>
    <t>"beton na recyklační skládku" 30*(0,205-0,08)</t>
  </si>
  <si>
    <t>"asfalt na recyklační skládku" 14,212</t>
  </si>
  <si>
    <t>-1650814568</t>
  </si>
  <si>
    <t>"beton na recyklační skládku" 30*(0,205-0,08)*4</t>
  </si>
  <si>
    <t>"asfalt na recyklační skládku" 14,212*29</t>
  </si>
  <si>
    <t>997221861</t>
  </si>
  <si>
    <t>Poplatek za uložení na recyklační skládce (skládkovné) stavebního odpadu z prostého betonu pod kódem 17 01 01</t>
  </si>
  <si>
    <t>-1974956283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</si>
  <si>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</si>
  <si>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</si>
  <si>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3,75</t>
  </si>
  <si>
    <t>842503409</t>
  </si>
  <si>
    <t>32,472</t>
  </si>
  <si>
    <t>-1654131181</t>
  </si>
  <si>
    <t>14,212</t>
  </si>
  <si>
    <t>IO 02 - KOMUNIKACE</t>
  </si>
  <si>
    <t xml:space="preserve">    998 - Přesun hmot</t>
  </si>
  <si>
    <t>R_SÚS</t>
  </si>
  <si>
    <t>Postřik živičný spojovací z asfaltu v množství 0,60 kg/m2</t>
  </si>
  <si>
    <t>-1389393900</t>
  </si>
  <si>
    <t>Postřik spojovací PS bez posypu kamenivem z asfaltu silničního, v množství 0,60 kg/m2</t>
  </si>
  <si>
    <t>https://podminky.urs.cz/item/CS_URS_2025_01/R_SÚS</t>
  </si>
  <si>
    <t>2260</t>
  </si>
  <si>
    <t>577144121</t>
  </si>
  <si>
    <t>Asfaltový beton vrstva obrusná ACO 11+ (ABS) tř. I tl 50 mm š přes 3 m z nemodifikovaného asfaltu</t>
  </si>
  <si>
    <t>1760902664</t>
  </si>
  <si>
    <t>Asfaltový beton vrstva obrusná ACO 11 (ABS) s rozprostřením a se zhutněním z nemodifikovaného asfaltu v pruhu šířky přes 3 m tř. I (ACO 11+), po zhutnění tl. 50 mm</t>
  </si>
  <si>
    <t>https://podminky.urs.cz/item/CS_URS_2025_01/577144121</t>
  </si>
  <si>
    <t>1795225519</t>
  </si>
  <si>
    <t>7,5+5,6+9,9</t>
  </si>
  <si>
    <t>1753971279</t>
  </si>
  <si>
    <t>113154533</t>
  </si>
  <si>
    <t>Frézování živičného krytu tl 50 mm pruh š do 1 m pl přes 500 do 2000 m2</t>
  </si>
  <si>
    <t>-461288243</t>
  </si>
  <si>
    <t>Frézování živičného podkladu nebo krytu s naložením hmot na dopravní prostředek plochy přes 500 do 2 000 m2 pruhu šířky do 1 m, tloušťky vrstvy 50 mm</t>
  </si>
  <si>
    <t>https://podminky.urs.cz/item/CS_URS_2025_01/113154533</t>
  </si>
  <si>
    <t>Poznámka k položce:_x000d_
odměřeno ze situace</t>
  </si>
  <si>
    <t>-248444605</t>
  </si>
  <si>
    <t>"frézink na recyklační skládku" 259,9</t>
  </si>
  <si>
    <t>-769703400</t>
  </si>
  <si>
    <t>"frézink na recyklační skládku" (259,9)*29</t>
  </si>
  <si>
    <t>-707491944</t>
  </si>
  <si>
    <t>259,9</t>
  </si>
  <si>
    <t>Přesun hmot</t>
  </si>
  <si>
    <t>998225111</t>
  </si>
  <si>
    <t>Přesun hmot pro pozemní komunikace s krytem z kamene, monolitickým betonovým nebo živičným</t>
  </si>
  <si>
    <t>1663308198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</si>
  <si>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</si>
  <si>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</si>
  <si>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</si>
  <si>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</si>
  <si>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</si>
  <si>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</si>
  <si>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</si>
  <si>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</si>
  <si>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</si>
  <si>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</si>
  <si>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</si>
  <si>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</si>
  <si>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</si>
  <si>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</si>
  <si>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kpl</t>
  </si>
  <si>
    <t>1024</t>
  </si>
  <si>
    <t>-1161450092</t>
  </si>
  <si>
    <t>https://podminky.urs.cz/item/CS_URS_2025_01/012164000</t>
  </si>
  <si>
    <t>012203000</t>
  </si>
  <si>
    <t>Zeměměřičské práce před výstavbou</t>
  </si>
  <si>
    <t>-1909613294</t>
  </si>
  <si>
    <t>https://podminky.urs.cz/item/CS_URS_2025_01/012203000</t>
  </si>
  <si>
    <t>012414000</t>
  </si>
  <si>
    <t>Geometrický plán</t>
  </si>
  <si>
    <t>1613512592</t>
  </si>
  <si>
    <t>https://podminky.urs.cz/item/CS_URS_2025_01/012414000</t>
  </si>
  <si>
    <t>012444000</t>
  </si>
  <si>
    <t>Geodetické měření skutečného provedení stavby</t>
  </si>
  <si>
    <t>1315232006</t>
  </si>
  <si>
    <t>https://podminky.urs.cz/item/CS_URS_2025_01/012444000</t>
  </si>
  <si>
    <t>013254000</t>
  </si>
  <si>
    <t>Dokumentace skutečného provedení stavby</t>
  </si>
  <si>
    <t>1323966643</t>
  </si>
  <si>
    <t xml:space="preserve">Realizační dokumentace stavby v rozsahu dle požadavků objednatele včetně zapracování všech podmínek a požadavků stavebního povolení a podmínek stanovených zadávací dokumentací. </t>
  </si>
  <si>
    <t>https://podminky.urs.cz/item/CS_URS_2025_01/013254000</t>
  </si>
  <si>
    <t xml:space="preserve">Poznámka k položce:_x000d_
- Dokumentace bude zpracována pro všechny objekty; jejím předmětem je dokumentace všech zhotovovaných a pomocných konstrukcí a prací nutných ke stavbě objektu.  _x000d_
- Součástí je předání dokumentace v tištěné podobě a předání v elektonické podobě (rozsah a uspořádání odpovídající podobě tištěné) v uzavřeném (PDF) a otevřeném formátu (DWG, XLS, DOC, apod.). _x000d_
- Zahrnuje havarijní plán, protipovodňový plán a projekt dopravně inženýrských opatření. </t>
  </si>
  <si>
    <t>013274000</t>
  </si>
  <si>
    <t>Pasportizace objektu před započetím prací</t>
  </si>
  <si>
    <t>-1485487309</t>
  </si>
  <si>
    <t>https://podminky.urs.cz/item/CS_URS_2025_01/013274000</t>
  </si>
  <si>
    <t xml:space="preserve">Poznámka k položce:_x000d_
Pasportizace komunikací, zeleně a  staveb dotčených výstavbou, které nejsou majetkem investora vč.okolní vzrostlé zeleně_x000d_
_x000d_
</t>
  </si>
  <si>
    <t>013284000</t>
  </si>
  <si>
    <t>Pasportizace objektu po provedení prací</t>
  </si>
  <si>
    <t>-1214516591</t>
  </si>
  <si>
    <t>https://podminky.urs.cz/item/CS_URS_2025_01/013284000</t>
  </si>
  <si>
    <t xml:space="preserve">Poznámka k položce:_x000d_
Pasportizace komunikací, zeleně a  staveb dotčených výstavbou, které nejsou majetkem investora vč.okolní vzrostlé zeleně</t>
  </si>
  <si>
    <t>VRN3</t>
  </si>
  <si>
    <t>Zařízení staveniště</t>
  </si>
  <si>
    <t>030001000</t>
  </si>
  <si>
    <t>CS ÚRS 2024 01</t>
  </si>
  <si>
    <t>-1264878879</t>
  </si>
  <si>
    <t>https://podminky.urs.cz/item/CS_URS_2024_01/030001000</t>
  </si>
  <si>
    <t xml:space="preserve">Poznámka k položce:_x000d_
Kompletní zařízení staveniště pro celou stavbu  včetně zajištění potřebných povolení a rozhodnutí.   _x000d_
Položka zahrnuje náklady spojené se staveništními komunikacemi, vstupem a vjezdem na staveniště, nasvětlení výkopů a lávky přes výkopy,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pracoviště.Poplatky a náklady    _x000d_
za spotřebované energie, plyn a vodu atd. v době výstavby až do předání díla.Zajištění údržby veřejných komunikací a komunikací pro pěší v průběhu celé stavby, včetně případné zimní údržby.</t>
  </si>
  <si>
    <t>034303000</t>
  </si>
  <si>
    <t>Dopravní značení na staveništi</t>
  </si>
  <si>
    <t>937923599</t>
  </si>
  <si>
    <t>https://podminky.urs.cz/item/CS_URS_2025_01/034303000</t>
  </si>
  <si>
    <t>Poznámka k položce:_x000d_
DIO</t>
  </si>
  <si>
    <t>VRN4</t>
  </si>
  <si>
    <t>Inženýrská činnost</t>
  </si>
  <si>
    <t>043002000</t>
  </si>
  <si>
    <t>Zkoušky a ostatní měření</t>
  </si>
  <si>
    <t>-479455599</t>
  </si>
  <si>
    <t>https://podminky.urs.cz/item/CS_URS_2025_01/043002000</t>
  </si>
  <si>
    <t>Poznámka k položce:_x000d_
- Provedení zkoušky PAU k zatřídění odpadů demolic dle vyhlášky_x000d_
- Provedení zkoušek rozborů vody a ost.</t>
  </si>
  <si>
    <t>043154000</t>
  </si>
  <si>
    <t>Zkoušky hutnicí</t>
  </si>
  <si>
    <t>1221220043</t>
  </si>
  <si>
    <t>https://podminky.urs.cz/item/CS_URS_2025_01/043154000</t>
  </si>
  <si>
    <t>045002000</t>
  </si>
  <si>
    <t>Kompletační a koordinační činnost</t>
  </si>
  <si>
    <t>-66881009</t>
  </si>
  <si>
    <t>https://podminky.urs.cz/item/CS_URS_2024_01/045002000</t>
  </si>
  <si>
    <t>VRN6</t>
  </si>
  <si>
    <t>Územní vlivy</t>
  </si>
  <si>
    <t>060001000</t>
  </si>
  <si>
    <t>-126208152</t>
  </si>
  <si>
    <t>https://podminky.urs.cz/item/CS_URS_2024_01/060001000</t>
  </si>
  <si>
    <t>VRN7</t>
  </si>
  <si>
    <t>Provozní vlivy</t>
  </si>
  <si>
    <t>070001000</t>
  </si>
  <si>
    <t>-842051581</t>
  </si>
  <si>
    <t>https://podminky.urs.cz/item/CS_URS_2024_01/070001000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</si>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</sst>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9001405" TargetMode="External" /><Relationship Id="rId2" Type="http://schemas.openxmlformats.org/officeDocument/2006/relationships/hyperlink" Target="https://podminky.urs.cz/item/CS_URS_2025_01/119001412" TargetMode="External" /><Relationship Id="rId3" Type="http://schemas.openxmlformats.org/officeDocument/2006/relationships/hyperlink" Target="https://podminky.urs.cz/item/CS_URS_2025_01/119001422" TargetMode="External" /><Relationship Id="rId4" Type="http://schemas.openxmlformats.org/officeDocument/2006/relationships/hyperlink" Target="https://podminky.urs.cz/item/CS_URS_2025_01/121151104" TargetMode="External" /><Relationship Id="rId5" Type="http://schemas.openxmlformats.org/officeDocument/2006/relationships/hyperlink" Target="https://podminky.urs.cz/item/CS_URS_2025_01/129001101" TargetMode="External" /><Relationship Id="rId6" Type="http://schemas.openxmlformats.org/officeDocument/2006/relationships/hyperlink" Target="https://podminky.urs.cz/item/CS_URS_2025_01/132254205" TargetMode="External" /><Relationship Id="rId7" Type="http://schemas.openxmlformats.org/officeDocument/2006/relationships/hyperlink" Target="https://podminky.urs.cz/item/CS_URS_2025_01/133212811" TargetMode="External" /><Relationship Id="rId8" Type="http://schemas.openxmlformats.org/officeDocument/2006/relationships/hyperlink" Target="https://podminky.urs.cz/item/CS_URS_2025_01/141721215" TargetMode="External" /><Relationship Id="rId9" Type="http://schemas.openxmlformats.org/officeDocument/2006/relationships/hyperlink" Target="https://podminky.urs.cz/item/CS_URS_2025_01/151101101" TargetMode="External" /><Relationship Id="rId10" Type="http://schemas.openxmlformats.org/officeDocument/2006/relationships/hyperlink" Target="https://podminky.urs.cz/item/CS_URS_2025_01/151101111" TargetMode="External" /><Relationship Id="rId11" Type="http://schemas.openxmlformats.org/officeDocument/2006/relationships/hyperlink" Target="https://podminky.urs.cz/item/CS_URS_2025_01/162351104" TargetMode="External" /><Relationship Id="rId12" Type="http://schemas.openxmlformats.org/officeDocument/2006/relationships/hyperlink" Target="https://podminky.urs.cz/item/CS_URS_2025_01/162651112" TargetMode="External" /><Relationship Id="rId13" Type="http://schemas.openxmlformats.org/officeDocument/2006/relationships/hyperlink" Target="https://podminky.urs.cz/item/CS_URS_2025_01/167151101" TargetMode="External" /><Relationship Id="rId14" Type="http://schemas.openxmlformats.org/officeDocument/2006/relationships/hyperlink" Target="https://podminky.urs.cz/item/CS_URS_2024_02/171201231" TargetMode="External" /><Relationship Id="rId15" Type="http://schemas.openxmlformats.org/officeDocument/2006/relationships/hyperlink" Target="https://podminky.urs.cz/item/CS_URS_2025_01/174151101" TargetMode="External" /><Relationship Id="rId16" Type="http://schemas.openxmlformats.org/officeDocument/2006/relationships/hyperlink" Target="https://podminky.urs.cz/item/CS_URS_2025_01/175151101" TargetMode="External" /><Relationship Id="rId17" Type="http://schemas.openxmlformats.org/officeDocument/2006/relationships/hyperlink" Target="https://podminky.urs.cz/item/CS_URS_2025_01/181111111" TargetMode="External" /><Relationship Id="rId18" Type="http://schemas.openxmlformats.org/officeDocument/2006/relationships/hyperlink" Target="https://podminky.urs.cz/item/CS_URS_2025_01/181311103" TargetMode="External" /><Relationship Id="rId19" Type="http://schemas.openxmlformats.org/officeDocument/2006/relationships/hyperlink" Target="https://podminky.urs.cz/item/CS_URS_2025_01/181411131" TargetMode="External" /><Relationship Id="rId20" Type="http://schemas.openxmlformats.org/officeDocument/2006/relationships/hyperlink" Target="https://podminky.urs.cz/item/CS_URS_2025_01/181912112" TargetMode="External" /><Relationship Id="rId21" Type="http://schemas.openxmlformats.org/officeDocument/2006/relationships/hyperlink" Target="https://podminky.urs.cz/item/CS_URS_2025_01/183402121" TargetMode="External" /><Relationship Id="rId22" Type="http://schemas.openxmlformats.org/officeDocument/2006/relationships/hyperlink" Target="https://podminky.urs.cz/item/CS_URS_2025_01/184813511" TargetMode="External" /><Relationship Id="rId23" Type="http://schemas.openxmlformats.org/officeDocument/2006/relationships/hyperlink" Target="https://podminky.urs.cz/item/CS_URS_2025_01/185804312" TargetMode="External" /><Relationship Id="rId24" Type="http://schemas.openxmlformats.org/officeDocument/2006/relationships/hyperlink" Target="https://podminky.urs.cz/item/CS_URS_2025_01/451573111" TargetMode="External" /><Relationship Id="rId25" Type="http://schemas.openxmlformats.org/officeDocument/2006/relationships/hyperlink" Target="https://podminky.urs.cz/item/CS_URS_2025_01/452313131" TargetMode="External" /><Relationship Id="rId26" Type="http://schemas.openxmlformats.org/officeDocument/2006/relationships/hyperlink" Target="https://podminky.urs.cz/item/CS_URS_2025_01/452353111" TargetMode="External" /><Relationship Id="rId27" Type="http://schemas.openxmlformats.org/officeDocument/2006/relationships/hyperlink" Target="https://podminky.urs.cz/item/CS_URS_2025_01/564871111" TargetMode="External" /><Relationship Id="rId28" Type="http://schemas.openxmlformats.org/officeDocument/2006/relationships/hyperlink" Target="https://podminky.urs.cz/item/CS_URS_2025_01/567134113" TargetMode="External" /><Relationship Id="rId29" Type="http://schemas.openxmlformats.org/officeDocument/2006/relationships/hyperlink" Target="https://podminky.urs.cz/item/CS_URS_2025_01/577145111" TargetMode="External" /><Relationship Id="rId30" Type="http://schemas.openxmlformats.org/officeDocument/2006/relationships/hyperlink" Target="https://podminky.urs.cz/item/CS_URS_2025_01/850265121" TargetMode="External" /><Relationship Id="rId31" Type="http://schemas.openxmlformats.org/officeDocument/2006/relationships/hyperlink" Target="https://podminky.urs.cz/item/CS_URS_2025_01/857242122" TargetMode="External" /><Relationship Id="rId32" Type="http://schemas.openxmlformats.org/officeDocument/2006/relationships/hyperlink" Target="https://podminky.urs.cz/item/CS_URS_2025_01/857262122" TargetMode="External" /><Relationship Id="rId33" Type="http://schemas.openxmlformats.org/officeDocument/2006/relationships/hyperlink" Target="https://podminky.urs.cz/item/CS_URS_2025_01/857264122" TargetMode="External" /><Relationship Id="rId34" Type="http://schemas.openxmlformats.org/officeDocument/2006/relationships/hyperlink" Target="https://podminky.urs.cz/item/CS_URS_2025_01/871251141" TargetMode="External" /><Relationship Id="rId35" Type="http://schemas.openxmlformats.org/officeDocument/2006/relationships/hyperlink" Target="https://podminky.urs.cz/item/CS_URS_2025_01/877251101" TargetMode="External" /><Relationship Id="rId36" Type="http://schemas.openxmlformats.org/officeDocument/2006/relationships/hyperlink" Target="https://podminky.urs.cz/item/CS_URS_2025_01/891181112" TargetMode="External" /><Relationship Id="rId37" Type="http://schemas.openxmlformats.org/officeDocument/2006/relationships/hyperlink" Target="https://podminky.urs.cz/item/CS_URS_2025_01/891231112" TargetMode="External" /><Relationship Id="rId38" Type="http://schemas.openxmlformats.org/officeDocument/2006/relationships/hyperlink" Target="https://podminky.urs.cz/item/CS_URS_2025_01/891241112" TargetMode="External" /><Relationship Id="rId39" Type="http://schemas.openxmlformats.org/officeDocument/2006/relationships/hyperlink" Target="https://podminky.urs.cz/item/CS_URS_2025_01/891247111" TargetMode="External" /><Relationship Id="rId40" Type="http://schemas.openxmlformats.org/officeDocument/2006/relationships/hyperlink" Target="https://podminky.urs.cz/item/CS_URS_2025_01/891261112" TargetMode="External" /><Relationship Id="rId41" Type="http://schemas.openxmlformats.org/officeDocument/2006/relationships/hyperlink" Target="https://podminky.urs.cz/item/CS_URS_2025_01/892271111" TargetMode="External" /><Relationship Id="rId42" Type="http://schemas.openxmlformats.org/officeDocument/2006/relationships/hyperlink" Target="https://podminky.urs.cz/item/CS_URS_2025_01/892273122" TargetMode="External" /><Relationship Id="rId43" Type="http://schemas.openxmlformats.org/officeDocument/2006/relationships/hyperlink" Target="https://podminky.urs.cz/item/CS_URS_2025_01/892372111" TargetMode="External" /><Relationship Id="rId44" Type="http://schemas.openxmlformats.org/officeDocument/2006/relationships/hyperlink" Target="https://podminky.urs.cz/item/CS_URS_2025_01/899401111" TargetMode="External" /><Relationship Id="rId45" Type="http://schemas.openxmlformats.org/officeDocument/2006/relationships/hyperlink" Target="https://podminky.urs.cz/item/CS_URS_2025_01/899401112" TargetMode="External" /><Relationship Id="rId46" Type="http://schemas.openxmlformats.org/officeDocument/2006/relationships/hyperlink" Target="https://podminky.urs.cz/item/CS_URS_2025_01/899401113" TargetMode="External" /><Relationship Id="rId47" Type="http://schemas.openxmlformats.org/officeDocument/2006/relationships/hyperlink" Target="https://podminky.urs.cz/item/CS_URS_2025_01/899713111" TargetMode="External" /><Relationship Id="rId48" Type="http://schemas.openxmlformats.org/officeDocument/2006/relationships/hyperlink" Target="https://podminky.urs.cz/item/CS_URS_2025_01/899721111" TargetMode="External" /><Relationship Id="rId49" Type="http://schemas.openxmlformats.org/officeDocument/2006/relationships/hyperlink" Target="https://podminky.urs.cz/item/CS_URS_2025_01/899722114" TargetMode="External" /><Relationship Id="rId50" Type="http://schemas.openxmlformats.org/officeDocument/2006/relationships/hyperlink" Target="https://podminky.urs.cz/item/CS_URS_2025_01/919732211" TargetMode="External" /><Relationship Id="rId51" Type="http://schemas.openxmlformats.org/officeDocument/2006/relationships/hyperlink" Target="https://podminky.urs.cz/item/CS_URS_2025_01/919735111" TargetMode="External" /><Relationship Id="rId52" Type="http://schemas.openxmlformats.org/officeDocument/2006/relationships/hyperlink" Target="https://podminky.urs.cz/item/CS_URS_2025_01/113107223" TargetMode="External" /><Relationship Id="rId53" Type="http://schemas.openxmlformats.org/officeDocument/2006/relationships/hyperlink" Target="https://podminky.urs.cz/item/CS_URS_2025_01/113107242" TargetMode="External" /><Relationship Id="rId54" Type="http://schemas.openxmlformats.org/officeDocument/2006/relationships/hyperlink" Target="https://podminky.urs.cz/item/CS_URS_2025_01/997221551" TargetMode="External" /><Relationship Id="rId55" Type="http://schemas.openxmlformats.org/officeDocument/2006/relationships/hyperlink" Target="https://podminky.urs.cz/item/CS_URS_2025_01/997221559" TargetMode="External" /><Relationship Id="rId56" Type="http://schemas.openxmlformats.org/officeDocument/2006/relationships/hyperlink" Target="https://podminky.urs.cz/item/CS_URS_2025_01/997221561" TargetMode="External" /><Relationship Id="rId57" Type="http://schemas.openxmlformats.org/officeDocument/2006/relationships/hyperlink" Target="https://podminky.urs.cz/item/CS_URS_2025_01/997221569" TargetMode="External" /><Relationship Id="rId58" Type="http://schemas.openxmlformats.org/officeDocument/2006/relationships/hyperlink" Target="https://podminky.urs.cz/item/CS_URS_2025_01/997221873" TargetMode="External" /><Relationship Id="rId59" Type="http://schemas.openxmlformats.org/officeDocument/2006/relationships/hyperlink" Target="https://podminky.urs.cz/item/CS_URS_2025_01/997221875" TargetMode="External" /><Relationship Id="rId60" Type="http://schemas.openxmlformats.org/officeDocument/2006/relationships/hyperlink" Target="https://podminky.urs.cz/item/CS_URS_2025_01/998276101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9001405" TargetMode="External" /><Relationship Id="rId2" Type="http://schemas.openxmlformats.org/officeDocument/2006/relationships/hyperlink" Target="https://podminky.urs.cz/item/CS_URS_2025_01/119001412" TargetMode="External" /><Relationship Id="rId3" Type="http://schemas.openxmlformats.org/officeDocument/2006/relationships/hyperlink" Target="https://podminky.urs.cz/item/CS_URS_2025_01/119001422" TargetMode="External" /><Relationship Id="rId4" Type="http://schemas.openxmlformats.org/officeDocument/2006/relationships/hyperlink" Target="https://podminky.urs.cz/item/CS_URS_2025_01/132254204" TargetMode="External" /><Relationship Id="rId5" Type="http://schemas.openxmlformats.org/officeDocument/2006/relationships/hyperlink" Target="https://podminky.urs.cz/item/CS_URS_2025_01/133211011" TargetMode="External" /><Relationship Id="rId6" Type="http://schemas.openxmlformats.org/officeDocument/2006/relationships/hyperlink" Target="https://podminky.urs.cz/item/CS_URS_2025_01/141721211" TargetMode="External" /><Relationship Id="rId7" Type="http://schemas.openxmlformats.org/officeDocument/2006/relationships/hyperlink" Target="https://podminky.urs.cz/item/CS_URS_2025_01/151101101" TargetMode="External" /><Relationship Id="rId8" Type="http://schemas.openxmlformats.org/officeDocument/2006/relationships/hyperlink" Target="https://podminky.urs.cz/item/CS_URS_2025_01/151101111" TargetMode="External" /><Relationship Id="rId9" Type="http://schemas.openxmlformats.org/officeDocument/2006/relationships/hyperlink" Target="https://podminky.urs.cz/item/CS_URS_2025_01/162351104" TargetMode="External" /><Relationship Id="rId10" Type="http://schemas.openxmlformats.org/officeDocument/2006/relationships/hyperlink" Target="https://podminky.urs.cz/item/CS_URS_2025_01/162651112" TargetMode="External" /><Relationship Id="rId11" Type="http://schemas.openxmlformats.org/officeDocument/2006/relationships/hyperlink" Target="https://podminky.urs.cz/item/CS_URS_2025_01/167151101" TargetMode="External" /><Relationship Id="rId12" Type="http://schemas.openxmlformats.org/officeDocument/2006/relationships/hyperlink" Target="https://podminky.urs.cz/item/CS_URS_2024_02/171201231" TargetMode="External" /><Relationship Id="rId13" Type="http://schemas.openxmlformats.org/officeDocument/2006/relationships/hyperlink" Target="https://podminky.urs.cz/item/CS_URS_2025_01/174151101" TargetMode="External" /><Relationship Id="rId14" Type="http://schemas.openxmlformats.org/officeDocument/2006/relationships/hyperlink" Target="https://podminky.urs.cz/item/CS_URS_2025_01/175151101" TargetMode="External" /><Relationship Id="rId15" Type="http://schemas.openxmlformats.org/officeDocument/2006/relationships/hyperlink" Target="https://podminky.urs.cz/item/CS_URS_2025_01/181111111" TargetMode="External" /><Relationship Id="rId16" Type="http://schemas.openxmlformats.org/officeDocument/2006/relationships/hyperlink" Target="https://podminky.urs.cz/item/CS_URS_2025_01/181951112" TargetMode="External" /><Relationship Id="rId17" Type="http://schemas.openxmlformats.org/officeDocument/2006/relationships/hyperlink" Target="https://podminky.urs.cz/item/CS_URS_2025_01/183402121" TargetMode="External" /><Relationship Id="rId18" Type="http://schemas.openxmlformats.org/officeDocument/2006/relationships/hyperlink" Target="https://podminky.urs.cz/item/CS_URS_2025_01/184813511" TargetMode="External" /><Relationship Id="rId19" Type="http://schemas.openxmlformats.org/officeDocument/2006/relationships/hyperlink" Target="https://podminky.urs.cz/item/CS_URS_2025_01/185804312" TargetMode="External" /><Relationship Id="rId20" Type="http://schemas.openxmlformats.org/officeDocument/2006/relationships/hyperlink" Target="https://podminky.urs.cz/item/CS_URS_2025_01/451573111" TargetMode="External" /><Relationship Id="rId21" Type="http://schemas.openxmlformats.org/officeDocument/2006/relationships/hyperlink" Target="https://podminky.urs.cz/item/CS_URS_2025_01/564871011" TargetMode="External" /><Relationship Id="rId22" Type="http://schemas.openxmlformats.org/officeDocument/2006/relationships/hyperlink" Target="https://podminky.urs.cz/item/CS_URS_2025_01/567134113" TargetMode="External" /><Relationship Id="rId23" Type="http://schemas.openxmlformats.org/officeDocument/2006/relationships/hyperlink" Target="https://podminky.urs.cz/item/CS_URS_2025_01/577145111" TargetMode="External" /><Relationship Id="rId24" Type="http://schemas.openxmlformats.org/officeDocument/2006/relationships/hyperlink" Target="https://podminky.urs.cz/item/CS_URS_2025_01/596211110" TargetMode="External" /><Relationship Id="rId25" Type="http://schemas.openxmlformats.org/officeDocument/2006/relationships/hyperlink" Target="https://podminky.urs.cz/item/CS_URS_2025_01/596811120" TargetMode="External" /><Relationship Id="rId26" Type="http://schemas.openxmlformats.org/officeDocument/2006/relationships/hyperlink" Target="https://podminky.urs.cz/item/CS_URS_2025_01/871161141" TargetMode="External" /><Relationship Id="rId27" Type="http://schemas.openxmlformats.org/officeDocument/2006/relationships/hyperlink" Target="https://podminky.urs.cz/item/CS_URS_2025_01/871211141" TargetMode="External" /><Relationship Id="rId28" Type="http://schemas.openxmlformats.org/officeDocument/2006/relationships/hyperlink" Target="https://podminky.urs.cz/item/CS_URS_2025_01/877161101" TargetMode="External" /><Relationship Id="rId29" Type="http://schemas.openxmlformats.org/officeDocument/2006/relationships/hyperlink" Target="https://podminky.urs.cz/item/CS_URS_2025_01/877211101" TargetMode="External" /><Relationship Id="rId30" Type="http://schemas.openxmlformats.org/officeDocument/2006/relationships/hyperlink" Target="https://podminky.urs.cz/item/CS_URS_2025_01/892233122" TargetMode="External" /><Relationship Id="rId31" Type="http://schemas.openxmlformats.org/officeDocument/2006/relationships/hyperlink" Target="https://podminky.urs.cz/item/CS_URS_2025_01/892241111" TargetMode="External" /><Relationship Id="rId32" Type="http://schemas.openxmlformats.org/officeDocument/2006/relationships/hyperlink" Target="https://podminky.urs.cz/item/CS_URS_2025_01/899721111" TargetMode="External" /><Relationship Id="rId33" Type="http://schemas.openxmlformats.org/officeDocument/2006/relationships/hyperlink" Target="https://podminky.urs.cz/item/CS_URS_2025_01/899722111" TargetMode="External" /><Relationship Id="rId34" Type="http://schemas.openxmlformats.org/officeDocument/2006/relationships/hyperlink" Target="https://podminky.urs.cz/item/CS_URS_2025_01/916131213" TargetMode="External" /><Relationship Id="rId35" Type="http://schemas.openxmlformats.org/officeDocument/2006/relationships/hyperlink" Target="https://podminky.urs.cz/item/CS_URS_2025_01/919732211" TargetMode="External" /><Relationship Id="rId36" Type="http://schemas.openxmlformats.org/officeDocument/2006/relationships/hyperlink" Target="https://podminky.urs.cz/item/CS_URS_2025_01/919735111" TargetMode="External" /><Relationship Id="rId37" Type="http://schemas.openxmlformats.org/officeDocument/2006/relationships/hyperlink" Target="https://podminky.urs.cz/item/CS_URS_2025_01/979021113" TargetMode="External" /><Relationship Id="rId38" Type="http://schemas.openxmlformats.org/officeDocument/2006/relationships/hyperlink" Target="https://podminky.urs.cz/item/CS_URS_2025_01/979051111" TargetMode="External" /><Relationship Id="rId39" Type="http://schemas.openxmlformats.org/officeDocument/2006/relationships/hyperlink" Target="https://podminky.urs.cz/item/CS_URS_2025_01/979051121" TargetMode="External" /><Relationship Id="rId40" Type="http://schemas.openxmlformats.org/officeDocument/2006/relationships/hyperlink" Target="https://podminky.urs.cz/item/CS_URS_2025_01/113106021" TargetMode="External" /><Relationship Id="rId41" Type="http://schemas.openxmlformats.org/officeDocument/2006/relationships/hyperlink" Target="https://podminky.urs.cz/item/CS_URS_2025_01/113106023" TargetMode="External" /><Relationship Id="rId42" Type="http://schemas.openxmlformats.org/officeDocument/2006/relationships/hyperlink" Target="https://podminky.urs.cz/item/CS_URS_2025_01/113107323" TargetMode="External" /><Relationship Id="rId43" Type="http://schemas.openxmlformats.org/officeDocument/2006/relationships/hyperlink" Target="https://podminky.urs.cz/item/CS_URS_2025_01/113107342" TargetMode="External" /><Relationship Id="rId44" Type="http://schemas.openxmlformats.org/officeDocument/2006/relationships/hyperlink" Target="https://podminky.urs.cz/item/CS_URS_2025_01/113202111" TargetMode="External" /><Relationship Id="rId45" Type="http://schemas.openxmlformats.org/officeDocument/2006/relationships/hyperlink" Target="https://podminky.urs.cz/item/CS_URS_2025_01/997221551" TargetMode="External" /><Relationship Id="rId46" Type="http://schemas.openxmlformats.org/officeDocument/2006/relationships/hyperlink" Target="https://podminky.urs.cz/item/CS_URS_2025_01/997221559" TargetMode="External" /><Relationship Id="rId47" Type="http://schemas.openxmlformats.org/officeDocument/2006/relationships/hyperlink" Target="https://podminky.urs.cz/item/CS_URS_2025_01/997221561" TargetMode="External" /><Relationship Id="rId48" Type="http://schemas.openxmlformats.org/officeDocument/2006/relationships/hyperlink" Target="https://podminky.urs.cz/item/CS_URS_2025_01/997221569" TargetMode="External" /><Relationship Id="rId49" Type="http://schemas.openxmlformats.org/officeDocument/2006/relationships/hyperlink" Target="https://podminky.urs.cz/item/CS_URS_2025_01/997221861" TargetMode="External" /><Relationship Id="rId50" Type="http://schemas.openxmlformats.org/officeDocument/2006/relationships/hyperlink" Target="https://podminky.urs.cz/item/CS_URS_2025_01/997221873" TargetMode="External" /><Relationship Id="rId51" Type="http://schemas.openxmlformats.org/officeDocument/2006/relationships/hyperlink" Target="https://podminky.urs.cz/item/CS_URS_2025_01/997221875" TargetMode="External" /><Relationship Id="rId52" Type="http://schemas.openxmlformats.org/officeDocument/2006/relationships/hyperlink" Target="https://podminky.urs.cz/item/CS_URS_2025_01/998276101" TargetMode="External" /><Relationship Id="rId5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R_S&#218;S" TargetMode="External" /><Relationship Id="rId2" Type="http://schemas.openxmlformats.org/officeDocument/2006/relationships/hyperlink" Target="https://podminky.urs.cz/item/CS_URS_2025_01/577144121" TargetMode="External" /><Relationship Id="rId3" Type="http://schemas.openxmlformats.org/officeDocument/2006/relationships/hyperlink" Target="https://podminky.urs.cz/item/CS_URS_2025_01/919732211" TargetMode="External" /><Relationship Id="rId4" Type="http://schemas.openxmlformats.org/officeDocument/2006/relationships/hyperlink" Target="https://podminky.urs.cz/item/CS_URS_2025_01/919735111" TargetMode="External" /><Relationship Id="rId5" Type="http://schemas.openxmlformats.org/officeDocument/2006/relationships/hyperlink" Target="https://podminky.urs.cz/item/CS_URS_2025_01/113154533" TargetMode="External" /><Relationship Id="rId6" Type="http://schemas.openxmlformats.org/officeDocument/2006/relationships/hyperlink" Target="https://podminky.urs.cz/item/CS_URS_2025_01/997221551" TargetMode="External" /><Relationship Id="rId7" Type="http://schemas.openxmlformats.org/officeDocument/2006/relationships/hyperlink" Target="https://podminky.urs.cz/item/CS_URS_2025_01/997221559" TargetMode="External" /><Relationship Id="rId8" Type="http://schemas.openxmlformats.org/officeDocument/2006/relationships/hyperlink" Target="https://podminky.urs.cz/item/CS_URS_2025_01/997221875" TargetMode="External" /><Relationship Id="rId9" Type="http://schemas.openxmlformats.org/officeDocument/2006/relationships/hyperlink" Target="https://podminky.urs.cz/item/CS_URS_2025_01/998225111" TargetMode="External" /><Relationship Id="rId1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164000" TargetMode="External" /><Relationship Id="rId2" Type="http://schemas.openxmlformats.org/officeDocument/2006/relationships/hyperlink" Target="https://podminky.urs.cz/item/CS_URS_2025_01/012203000" TargetMode="External" /><Relationship Id="rId3" Type="http://schemas.openxmlformats.org/officeDocument/2006/relationships/hyperlink" Target="https://podminky.urs.cz/item/CS_URS_2025_01/012414000" TargetMode="External" /><Relationship Id="rId4" Type="http://schemas.openxmlformats.org/officeDocument/2006/relationships/hyperlink" Target="https://podminky.urs.cz/item/CS_URS_2025_01/012444000" TargetMode="External" /><Relationship Id="rId5" Type="http://schemas.openxmlformats.org/officeDocument/2006/relationships/hyperlink" Target="https://podminky.urs.cz/item/CS_URS_2025_01/013254000" TargetMode="External" /><Relationship Id="rId6" Type="http://schemas.openxmlformats.org/officeDocument/2006/relationships/hyperlink" Target="https://podminky.urs.cz/item/CS_URS_2025_01/013274000" TargetMode="External" /><Relationship Id="rId7" Type="http://schemas.openxmlformats.org/officeDocument/2006/relationships/hyperlink" Target="https://podminky.urs.cz/item/CS_URS_2025_01/013284000" TargetMode="External" /><Relationship Id="rId8" Type="http://schemas.openxmlformats.org/officeDocument/2006/relationships/hyperlink" Target="https://podminky.urs.cz/item/CS_URS_2024_01/030001000" TargetMode="External" /><Relationship Id="rId9" Type="http://schemas.openxmlformats.org/officeDocument/2006/relationships/hyperlink" Target="https://podminky.urs.cz/item/CS_URS_2025_01/034303000" TargetMode="External" /><Relationship Id="rId10" Type="http://schemas.openxmlformats.org/officeDocument/2006/relationships/hyperlink" Target="https://podminky.urs.cz/item/CS_URS_2025_01/043002000" TargetMode="External" /><Relationship Id="rId11" Type="http://schemas.openxmlformats.org/officeDocument/2006/relationships/hyperlink" Target="https://podminky.urs.cz/item/CS_URS_2025_01/043154000" TargetMode="External" /><Relationship Id="rId12" Type="http://schemas.openxmlformats.org/officeDocument/2006/relationships/hyperlink" Target="https://podminky.urs.cz/item/CS_URS_2024_01/045002000" TargetMode="External" /><Relationship Id="rId13" Type="http://schemas.openxmlformats.org/officeDocument/2006/relationships/hyperlink" Target="https://podminky.urs.cz/item/CS_URS_2024_01/060001000" TargetMode="External" /><Relationship Id="rId14" Type="http://schemas.openxmlformats.org/officeDocument/2006/relationships/hyperlink" Target="https://podminky.urs.cz/item/CS_URS_2024_01/070001000" TargetMode="External" /><Relationship Id="rId1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34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043-0-25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Český Brod - ulice Tuchorazská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Český Brod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14. 7. 2025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ROUND(SUM(AG56:AG59),2)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ROUND(SUM(AS56:AS59),2)</f>
        <v>0</v>
      </c>
      <c r="AT55" s="123">
        <f>ROUND(SUM(AV55:AW55),2)</f>
        <v>0</v>
      </c>
      <c r="AU55" s="124">
        <f>ROUND(SUM(AU56:AU59),5)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ROUND(SUM(AZ56:AZ59),2)</f>
        <v>0</v>
      </c>
      <c r="BA55" s="123">
        <f>ROUND(SUM(BA56:BA59),2)</f>
        <v>0</v>
      </c>
      <c r="BB55" s="123">
        <f>ROUND(SUM(BB56:BB59),2)</f>
        <v>0</v>
      </c>
      <c r="BC55" s="123">
        <f>ROUND(SUM(BC56:BC59),2)</f>
        <v>0</v>
      </c>
      <c r="BD55" s="125">
        <f>ROUND(SUM(BD56:BD59),2)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4" customFormat="1" ht="16.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'IO 01 - VODOVOD'!J32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'IO 01 - VODOVOD'!P94</f>
        <v>0</v>
      </c>
      <c r="AV56" s="133">
        <f>'IO 01 - VODOVOD'!J35</f>
        <v>0</v>
      </c>
      <c r="AW56" s="133">
        <f>'IO 01 - VODOVOD'!J36</f>
        <v>0</v>
      </c>
      <c r="AX56" s="133">
        <f>'IO 01 - VODOVOD'!J37</f>
        <v>0</v>
      </c>
      <c r="AY56" s="133">
        <f>'IO 01 - VODOVOD'!J38</f>
        <v>0</v>
      </c>
      <c r="AZ56" s="133">
        <f>'IO 01 - VODOVOD'!F35</f>
        <v>0</v>
      </c>
      <c r="BA56" s="133">
        <f>'IO 01 - VODOVOD'!F36</f>
        <v>0</v>
      </c>
      <c r="BB56" s="133">
        <f>'IO 01 - VODOVOD'!F37</f>
        <v>0</v>
      </c>
      <c r="BC56" s="133">
        <f>'IO 01 - VODOVOD'!F38</f>
        <v>0</v>
      </c>
      <c r="BD56" s="135">
        <f>'IO 01 - VODOVOD'!F39</f>
        <v>0</v>
      </c>
      <c r="BE56" s="4"/>
      <c r="BT56" s="136" t="s">
        <v>81</v>
      </c>
      <c r="BV56" s="136" t="s">
        <v>74</v>
      </c>
      <c r="BW56" s="136" t="s">
        <v>86</v>
      </c>
      <c r="BX56" s="136" t="s">
        <v>80</v>
      </c>
      <c r="CL56" s="136" t="s">
        <v>28</v>
      </c>
    </row>
    <row r="57" s="4" customFormat="1" ht="16.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'IO_01 - VODOVODNÍ PŘÍPOJKY'!J32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'IO_01 - VODOVODNÍ PŘÍPOJKY'!P94</f>
        <v>0</v>
      </c>
      <c r="AV57" s="133">
        <f>'IO_01 - VODOVODNÍ PŘÍPOJKY'!J35</f>
        <v>0</v>
      </c>
      <c r="AW57" s="133">
        <f>'IO_01 - VODOVODNÍ PŘÍPOJKY'!J36</f>
        <v>0</v>
      </c>
      <c r="AX57" s="133">
        <f>'IO_01 - VODOVODNÍ PŘÍPOJKY'!J37</f>
        <v>0</v>
      </c>
      <c r="AY57" s="133">
        <f>'IO_01 - VODOVODNÍ PŘÍPOJKY'!J38</f>
        <v>0</v>
      </c>
      <c r="AZ57" s="133">
        <f>'IO_01 - VODOVODNÍ PŘÍPOJKY'!F35</f>
        <v>0</v>
      </c>
      <c r="BA57" s="133">
        <f>'IO_01 - VODOVODNÍ PŘÍPOJKY'!F36</f>
        <v>0</v>
      </c>
      <c r="BB57" s="133">
        <f>'IO_01 - VODOVODNÍ PŘÍPOJKY'!F37</f>
        <v>0</v>
      </c>
      <c r="BC57" s="133">
        <f>'IO_01 - VODOVODNÍ PŘÍPOJKY'!F38</f>
        <v>0</v>
      </c>
      <c r="BD57" s="135">
        <f>'IO_01 - VODOVODNÍ PŘÍPOJKY'!F39</f>
        <v>0</v>
      </c>
      <c r="BE57" s="4"/>
      <c r="BT57" s="136" t="s">
        <v>81</v>
      </c>
      <c r="BV57" s="136" t="s">
        <v>74</v>
      </c>
      <c r="BW57" s="136" t="s">
        <v>89</v>
      </c>
      <c r="BX57" s="136" t="s">
        <v>80</v>
      </c>
      <c r="CL57" s="136" t="s">
        <v>28</v>
      </c>
    </row>
    <row r="58" s="4" customFormat="1" ht="16.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'IO 02 - KOMUNIKACE'!J32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2">
        <v>0</v>
      </c>
      <c r="AT58" s="133">
        <f>ROUND(SUM(AV58:AW58),2)</f>
        <v>0</v>
      </c>
      <c r="AU58" s="134">
        <f>'IO 02 - KOMUNIKACE'!P91</f>
        <v>0</v>
      </c>
      <c r="AV58" s="133">
        <f>'IO 02 - KOMUNIKACE'!J35</f>
        <v>0</v>
      </c>
      <c r="AW58" s="133">
        <f>'IO 02 - KOMUNIKACE'!J36</f>
        <v>0</v>
      </c>
      <c r="AX58" s="133">
        <f>'IO 02 - KOMUNIKACE'!J37</f>
        <v>0</v>
      </c>
      <c r="AY58" s="133">
        <f>'IO 02 - KOMUNIKACE'!J38</f>
        <v>0</v>
      </c>
      <c r="AZ58" s="133">
        <f>'IO 02 - KOMUNIKACE'!F35</f>
        <v>0</v>
      </c>
      <c r="BA58" s="133">
        <f>'IO 02 - KOMUNIKACE'!F36</f>
        <v>0</v>
      </c>
      <c r="BB58" s="133">
        <f>'IO 02 - KOMUNIKACE'!F37</f>
        <v>0</v>
      </c>
      <c r="BC58" s="133">
        <f>'IO 02 - KOMUNIKACE'!F38</f>
        <v>0</v>
      </c>
      <c r="BD58" s="135">
        <f>'IO 02 - KOMUNIKACE'!F39</f>
        <v>0</v>
      </c>
      <c r="BE58" s="4"/>
      <c r="BT58" s="136" t="s">
        <v>81</v>
      </c>
      <c r="BV58" s="136" t="s">
        <v>74</v>
      </c>
      <c r="BW58" s="136" t="s">
        <v>92</v>
      </c>
      <c r="BX58" s="136" t="s">
        <v>80</v>
      </c>
      <c r="CL58" s="136" t="s">
        <v>28</v>
      </c>
    </row>
    <row r="59" s="4" customFormat="1" ht="16.5" customHeight="1">
      <c r="A59" s="127" t="s">
        <v>82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'VRN - VEDLEJŠÍ ROZPOČTOVÉ...'!J32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85</v>
      </c>
      <c r="AR59" s="68"/>
      <c r="AS59" s="137">
        <v>0</v>
      </c>
      <c r="AT59" s="138">
        <f>ROUND(SUM(AV59:AW59),2)</f>
        <v>0</v>
      </c>
      <c r="AU59" s="139">
        <f>'VRN - VEDLEJŠÍ ROZPOČTOVÉ...'!P91</f>
        <v>0</v>
      </c>
      <c r="AV59" s="138">
        <f>'VRN - VEDLEJŠÍ ROZPOČTOVÉ...'!J35</f>
        <v>0</v>
      </c>
      <c r="AW59" s="138">
        <f>'VRN - VEDLEJŠÍ ROZPOČTOVÉ...'!J36</f>
        <v>0</v>
      </c>
      <c r="AX59" s="138">
        <f>'VRN - VEDLEJŠÍ ROZPOČTOVÉ...'!J37</f>
        <v>0</v>
      </c>
      <c r="AY59" s="138">
        <f>'VRN - VEDLEJŠÍ ROZPOČTOVÉ...'!J38</f>
        <v>0</v>
      </c>
      <c r="AZ59" s="138">
        <f>'VRN - VEDLEJŠÍ ROZPOČTOVÉ...'!F35</f>
        <v>0</v>
      </c>
      <c r="BA59" s="138">
        <f>'VRN - VEDLEJŠÍ ROZPOČTOVÉ...'!F36</f>
        <v>0</v>
      </c>
      <c r="BB59" s="138">
        <f>'VRN - VEDLEJŠÍ ROZPOČTOVÉ...'!F37</f>
        <v>0</v>
      </c>
      <c r="BC59" s="138">
        <f>'VRN - VEDLEJŠÍ ROZPOČTOVÉ...'!F38</f>
        <v>0</v>
      </c>
      <c r="BD59" s="140">
        <f>'VRN - VEDLEJŠÍ ROZPOČTOVÉ...'!F39</f>
        <v>0</v>
      </c>
      <c r="BE59" s="4"/>
      <c r="BT59" s="136" t="s">
        <v>81</v>
      </c>
      <c r="BV59" s="136" t="s">
        <v>74</v>
      </c>
      <c r="BW59" s="136" t="s">
        <v>95</v>
      </c>
      <c r="BX59" s="136" t="s">
        <v>80</v>
      </c>
      <c r="CL59" s="136" t="s">
        <v>28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TIU2o5U7y8ZwbzMbwHErnJtcq3/GG9gRPKm6AtajOE6Gp49QeWbreBypjDO2tU88vJVbvjNDQr3lID1LK44+nw==" hashValue="+O20StPM+HQfD/G8o74Lpz/643sXQk7F7JZEUqoGYMHjPa1aiGK1etPjtsuJwPpLuGjzFzh9rinLcKlyhJ7pmA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IO 01 - VODOVOD'!C2" display="/"/>
    <hyperlink ref="A57" location="'IO_01 - VODOVODNÍ PŘÍPOJKY'!C2" display="/"/>
    <hyperlink ref="A58" location="'IO 02 - KOMUNIKACE'!C2" display="/"/>
    <hyperlink ref="A5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96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Český Brod - ulice Tuchorazská</v>
      </c>
      <c r="F7" s="145"/>
      <c r="G7" s="145"/>
      <c r="H7" s="145"/>
      <c r="L7" s="23"/>
    </row>
    <row r="8" s="1" customFormat="1" ht="12" customHeight="1">
      <c r="B8" s="23"/>
      <c r="D8" s="145" t="s">
        <v>97</v>
      </c>
      <c r="L8" s="23"/>
    </row>
    <row r="9" s="2" customFormat="1" ht="16.5" customHeight="1">
      <c r="A9" s="41"/>
      <c r="B9" s="47"/>
      <c r="C9" s="41"/>
      <c r="D9" s="41"/>
      <c r="E9" s="146" t="s">
        <v>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29</v>
      </c>
      <c r="G14" s="41"/>
      <c r="H14" s="41"/>
      <c r="I14" s="145" t="s">
        <v>24</v>
      </c>
      <c r="J14" s="149" t="str">
        <f>'Rekapitulace stavby'!AN8</f>
        <v>14. 7. 2025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30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30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30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ROUND((SUM(BE94:BE512)),  2)</f>
        <v>0</v>
      </c>
      <c r="G35" s="41"/>
      <c r="H35" s="41"/>
      <c r="I35" s="160">
        <v>0.20999999999999999</v>
      </c>
      <c r="J35" s="159">
        <f>ROUND(((SUM(BE94:BE512))*I35),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ROUND((SUM(BF94:BF512)),  2)</f>
        <v>0</v>
      </c>
      <c r="G36" s="41"/>
      <c r="H36" s="41"/>
      <c r="I36" s="160">
        <v>0.12</v>
      </c>
      <c r="J36" s="159">
        <f>ROUND(((SUM(BF94:BF512))*I36),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ROUND((SUM(BG94:BG512)),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ROUND((SUM(BH94:BH512)),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ROUND((SUM(BI94:BI512)),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Český Brod - ulice Tuchorazská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IO 01 - VODOVOD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14. 7. 2025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102</v>
      </c>
      <c r="D61" s="174"/>
      <c r="E61" s="174"/>
      <c r="F61" s="174"/>
      <c r="G61" s="174"/>
      <c r="H61" s="174"/>
      <c r="I61" s="174"/>
      <c r="J61" s="175" t="s">
        <v>103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104</v>
      </c>
    </row>
    <row r="64" s="9" customFormat="1" ht="24.96" customHeight="1">
      <c r="A64" s="9"/>
      <c r="B64" s="177"/>
      <c r="C64" s="178"/>
      <c r="D64" s="179" t="s">
        <v>105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106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107</v>
      </c>
      <c r="E66" s="185"/>
      <c r="F66" s="185"/>
      <c r="G66" s="185"/>
      <c r="H66" s="185"/>
      <c r="I66" s="185"/>
      <c r="J66" s="186">
        <f>J241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108</v>
      </c>
      <c r="E67" s="185"/>
      <c r="F67" s="185"/>
      <c r="G67" s="185"/>
      <c r="H67" s="185"/>
      <c r="I67" s="185"/>
      <c r="J67" s="186">
        <f>J257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109</v>
      </c>
      <c r="E68" s="185"/>
      <c r="F68" s="185"/>
      <c r="G68" s="185"/>
      <c r="H68" s="185"/>
      <c r="I68" s="185"/>
      <c r="J68" s="186">
        <f>J270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110</v>
      </c>
      <c r="E69" s="185"/>
      <c r="F69" s="185"/>
      <c r="G69" s="185"/>
      <c r="H69" s="185"/>
      <c r="I69" s="185"/>
      <c r="J69" s="186">
        <f>J455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111</v>
      </c>
      <c r="E70" s="185"/>
      <c r="F70" s="185"/>
      <c r="G70" s="185"/>
      <c r="H70" s="185"/>
      <c r="I70" s="185"/>
      <c r="J70" s="186">
        <f>J465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112</v>
      </c>
      <c r="E71" s="185"/>
      <c r="F71" s="185"/>
      <c r="G71" s="185"/>
      <c r="H71" s="185"/>
      <c r="I71" s="185"/>
      <c r="J71" s="186">
        <f>J476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113</v>
      </c>
      <c r="E72" s="185"/>
      <c r="F72" s="185"/>
      <c r="G72" s="185"/>
      <c r="H72" s="185"/>
      <c r="I72" s="185"/>
      <c r="J72" s="186">
        <f>J509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114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Český Brod - ulice Tuchorazská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97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172" t="s">
        <v>98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99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IO 01 - VODOVOD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22</v>
      </c>
      <c r="D88" s="43"/>
      <c r="E88" s="43"/>
      <c r="F88" s="30" t="str">
        <f>F14</f>
        <v xml:space="preserve"> </v>
      </c>
      <c r="G88" s="43"/>
      <c r="H88" s="43"/>
      <c r="I88" s="35" t="s">
        <v>24</v>
      </c>
      <c r="J88" s="75" t="str">
        <f>IF(J14="","",J14)</f>
        <v>14. 7. 2025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26</v>
      </c>
      <c r="D90" s="43"/>
      <c r="E90" s="43"/>
      <c r="F90" s="30" t="str">
        <f>E17</f>
        <v xml:space="preserve"> </v>
      </c>
      <c r="G90" s="43"/>
      <c r="H90" s="43"/>
      <c r="I90" s="35" t="s">
        <v>33</v>
      </c>
      <c r="J90" s="39" t="str">
        <f>E23</f>
        <v xml:space="preserve"> 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31</v>
      </c>
      <c r="D91" s="43"/>
      <c r="E91" s="43"/>
      <c r="F91" s="30" t="str">
        <f>IF(E20="","",E20)</f>
        <v>Vyplň údaj</v>
      </c>
      <c r="G91" s="43"/>
      <c r="H91" s="43"/>
      <c r="I91" s="35" t="s">
        <v>35</v>
      </c>
      <c r="J91" s="39" t="str">
        <f>E26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115</v>
      </c>
      <c r="D93" s="191" t="s">
        <v>57</v>
      </c>
      <c r="E93" s="191" t="s">
        <v>53</v>
      </c>
      <c r="F93" s="191" t="s">
        <v>54</v>
      </c>
      <c r="G93" s="191" t="s">
        <v>116</v>
      </c>
      <c r="H93" s="191" t="s">
        <v>117</v>
      </c>
      <c r="I93" s="191" t="s">
        <v>118</v>
      </c>
      <c r="J93" s="191" t="s">
        <v>103</v>
      </c>
      <c r="K93" s="192" t="s">
        <v>119</v>
      </c>
      <c r="L93" s="193"/>
      <c r="M93" s="95" t="s">
        <v>28</v>
      </c>
      <c r="N93" s="96" t="s">
        <v>42</v>
      </c>
      <c r="O93" s="96" t="s">
        <v>120</v>
      </c>
      <c r="P93" s="96" t="s">
        <v>121</v>
      </c>
      <c r="Q93" s="96" t="s">
        <v>122</v>
      </c>
      <c r="R93" s="96" t="s">
        <v>123</v>
      </c>
      <c r="S93" s="96" t="s">
        <v>124</v>
      </c>
      <c r="T93" s="97" t="s">
        <v>125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126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</f>
        <v>0</v>
      </c>
      <c r="Q94" s="99"/>
      <c r="R94" s="196">
        <f>R95</f>
        <v>1152.7955411199998</v>
      </c>
      <c r="S94" s="99"/>
      <c r="T94" s="197">
        <f>T95</f>
        <v>373.923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104</v>
      </c>
      <c r="BK94" s="198">
        <f>BK95</f>
        <v>0</v>
      </c>
    </row>
    <row r="95" s="12" customFormat="1" ht="25.92" customHeight="1">
      <c r="A95" s="12"/>
      <c r="B95" s="199"/>
      <c r="C95" s="200"/>
      <c r="D95" s="201" t="s">
        <v>71</v>
      </c>
      <c r="E95" s="202" t="s">
        <v>127</v>
      </c>
      <c r="F95" s="202" t="s">
        <v>128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P96+P241+P257+P270+P455+P476+P509</f>
        <v>0</v>
      </c>
      <c r="Q95" s="207"/>
      <c r="R95" s="208">
        <f>R96+R241+R257+R270+R455+R476+R509</f>
        <v>1152.7955411199998</v>
      </c>
      <c r="S95" s="207"/>
      <c r="T95" s="209">
        <f>T96+T241+T257+T270+T455+T476+T509</f>
        <v>373.923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79</v>
      </c>
      <c r="AT95" s="211" t="s">
        <v>71</v>
      </c>
      <c r="AU95" s="211" t="s">
        <v>72</v>
      </c>
      <c r="AY95" s="210" t="s">
        <v>129</v>
      </c>
      <c r="BK95" s="212">
        <f>BK96+BK241+BK257+BK270+BK455+BK476+BK509</f>
        <v>0</v>
      </c>
    </row>
    <row r="96" s="12" customFormat="1" ht="22.8" customHeight="1">
      <c r="A96" s="12"/>
      <c r="B96" s="199"/>
      <c r="C96" s="200"/>
      <c r="D96" s="201" t="s">
        <v>71</v>
      </c>
      <c r="E96" s="213" t="s">
        <v>79</v>
      </c>
      <c r="F96" s="213" t="s">
        <v>130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SUM(P97:P240)</f>
        <v>0</v>
      </c>
      <c r="Q96" s="207"/>
      <c r="R96" s="208">
        <f>SUM(R97:R240)</f>
        <v>1073.0792981999998</v>
      </c>
      <c r="S96" s="207"/>
      <c r="T96" s="209">
        <f>SUM(T97:T240)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129</v>
      </c>
      <c r="BK96" s="212">
        <f>SUM(BK97:BK240)</f>
        <v>0</v>
      </c>
    </row>
    <row r="97" s="2" customFormat="1" ht="16.5" customHeight="1">
      <c r="A97" s="41"/>
      <c r="B97" s="42"/>
      <c r="C97" s="215" t="s">
        <v>79</v>
      </c>
      <c r="D97" s="215" t="s">
        <v>131</v>
      </c>
      <c r="E97" s="216" t="s">
        <v>132</v>
      </c>
      <c r="F97" s="217" t="s">
        <v>133</v>
      </c>
      <c r="G97" s="218" t="s">
        <v>134</v>
      </c>
      <c r="H97" s="219">
        <v>7</v>
      </c>
      <c r="I97" s="220"/>
      <c r="J97" s="221">
        <f>ROUND(I97*H97,2)</f>
        <v>0</v>
      </c>
      <c r="K97" s="217" t="s">
        <v>135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0.036900000000000002</v>
      </c>
      <c r="R97" s="224">
        <f>Q97*H97</f>
        <v>0.25830000000000003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136</v>
      </c>
      <c r="AT97" s="226" t="s">
        <v>131</v>
      </c>
      <c r="AU97" s="226" t="s">
        <v>81</v>
      </c>
      <c r="AY97" s="20" t="s">
        <v>129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136</v>
      </c>
      <c r="BM97" s="226" t="s">
        <v>137</v>
      </c>
    </row>
    <row r="98" s="2" customFormat="1">
      <c r="A98" s="41"/>
      <c r="B98" s="42"/>
      <c r="C98" s="43"/>
      <c r="D98" s="228" t="s">
        <v>138</v>
      </c>
      <c r="E98" s="43"/>
      <c r="F98" s="229" t="s">
        <v>139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138</v>
      </c>
      <c r="AU98" s="20" t="s">
        <v>81</v>
      </c>
    </row>
    <row r="99" s="2" customFormat="1">
      <c r="A99" s="41"/>
      <c r="B99" s="42"/>
      <c r="C99" s="43"/>
      <c r="D99" s="233" t="s">
        <v>140</v>
      </c>
      <c r="E99" s="43"/>
      <c r="F99" s="234" t="s">
        <v>141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140</v>
      </c>
      <c r="AU99" s="20" t="s">
        <v>81</v>
      </c>
    </row>
    <row r="100" s="13" customFormat="1">
      <c r="A100" s="13"/>
      <c r="B100" s="235"/>
      <c r="C100" s="236"/>
      <c r="D100" s="228" t="s">
        <v>142</v>
      </c>
      <c r="E100" s="237" t="s">
        <v>28</v>
      </c>
      <c r="F100" s="238" t="s">
        <v>143</v>
      </c>
      <c r="G100" s="236"/>
      <c r="H100" s="239">
        <v>7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142</v>
      </c>
      <c r="AU100" s="245" t="s">
        <v>81</v>
      </c>
      <c r="AV100" s="13" t="s">
        <v>81</v>
      </c>
      <c r="AW100" s="13" t="s">
        <v>34</v>
      </c>
      <c r="AX100" s="13" t="s">
        <v>79</v>
      </c>
      <c r="AY100" s="245" t="s">
        <v>129</v>
      </c>
    </row>
    <row r="101" s="2" customFormat="1" ht="24.15" customHeight="1">
      <c r="A101" s="41"/>
      <c r="B101" s="42"/>
      <c r="C101" s="215" t="s">
        <v>81</v>
      </c>
      <c r="D101" s="215" t="s">
        <v>131</v>
      </c>
      <c r="E101" s="216" t="s">
        <v>144</v>
      </c>
      <c r="F101" s="217" t="s">
        <v>145</v>
      </c>
      <c r="G101" s="218" t="s">
        <v>134</v>
      </c>
      <c r="H101" s="219">
        <v>2</v>
      </c>
      <c r="I101" s="220"/>
      <c r="J101" s="221">
        <f>ROUND(I101*H101,2)</f>
        <v>0</v>
      </c>
      <c r="K101" s="217" t="s">
        <v>135</v>
      </c>
      <c r="L101" s="47"/>
      <c r="M101" s="222" t="s">
        <v>28</v>
      </c>
      <c r="N101" s="223" t="s">
        <v>43</v>
      </c>
      <c r="O101" s="87"/>
      <c r="P101" s="224">
        <f>O101*H101</f>
        <v>0</v>
      </c>
      <c r="Q101" s="224">
        <v>0.01269</v>
      </c>
      <c r="R101" s="224">
        <f>Q101*H101</f>
        <v>0.02538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136</v>
      </c>
      <c r="AT101" s="226" t="s">
        <v>131</v>
      </c>
      <c r="AU101" s="226" t="s">
        <v>81</v>
      </c>
      <c r="AY101" s="20" t="s">
        <v>129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136</v>
      </c>
      <c r="BM101" s="226" t="s">
        <v>146</v>
      </c>
    </row>
    <row r="102" s="2" customFormat="1">
      <c r="A102" s="41"/>
      <c r="B102" s="42"/>
      <c r="C102" s="43"/>
      <c r="D102" s="228" t="s">
        <v>138</v>
      </c>
      <c r="E102" s="43"/>
      <c r="F102" s="229" t="s">
        <v>147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138</v>
      </c>
      <c r="AU102" s="20" t="s">
        <v>81</v>
      </c>
    </row>
    <row r="103" s="2" customFormat="1">
      <c r="A103" s="41"/>
      <c r="B103" s="42"/>
      <c r="C103" s="43"/>
      <c r="D103" s="233" t="s">
        <v>140</v>
      </c>
      <c r="E103" s="43"/>
      <c r="F103" s="234" t="s">
        <v>148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140</v>
      </c>
      <c r="AU103" s="20" t="s">
        <v>81</v>
      </c>
    </row>
    <row r="104" s="13" customFormat="1">
      <c r="A104" s="13"/>
      <c r="B104" s="235"/>
      <c r="C104" s="236"/>
      <c r="D104" s="228" t="s">
        <v>142</v>
      </c>
      <c r="E104" s="237" t="s">
        <v>28</v>
      </c>
      <c r="F104" s="238" t="s">
        <v>81</v>
      </c>
      <c r="G104" s="236"/>
      <c r="H104" s="239">
        <v>2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142</v>
      </c>
      <c r="AU104" s="245" t="s">
        <v>81</v>
      </c>
      <c r="AV104" s="13" t="s">
        <v>81</v>
      </c>
      <c r="AW104" s="13" t="s">
        <v>34</v>
      </c>
      <c r="AX104" s="13" t="s">
        <v>79</v>
      </c>
      <c r="AY104" s="245" t="s">
        <v>129</v>
      </c>
    </row>
    <row r="105" s="2" customFormat="1" ht="24.15" customHeight="1">
      <c r="A105" s="41"/>
      <c r="B105" s="42"/>
      <c r="C105" s="215" t="s">
        <v>149</v>
      </c>
      <c r="D105" s="215" t="s">
        <v>131</v>
      </c>
      <c r="E105" s="216" t="s">
        <v>150</v>
      </c>
      <c r="F105" s="217" t="s">
        <v>151</v>
      </c>
      <c r="G105" s="218" t="s">
        <v>134</v>
      </c>
      <c r="H105" s="219">
        <v>6</v>
      </c>
      <c r="I105" s="220"/>
      <c r="J105" s="221">
        <f>ROUND(I105*H105,2)</f>
        <v>0</v>
      </c>
      <c r="K105" s="217" t="s">
        <v>135</v>
      </c>
      <c r="L105" s="47"/>
      <c r="M105" s="222" t="s">
        <v>28</v>
      </c>
      <c r="N105" s="223" t="s">
        <v>43</v>
      </c>
      <c r="O105" s="87"/>
      <c r="P105" s="224">
        <f>O105*H105</f>
        <v>0</v>
      </c>
      <c r="Q105" s="224">
        <v>0.06053</v>
      </c>
      <c r="R105" s="224">
        <f>Q105*H105</f>
        <v>0.36318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136</v>
      </c>
      <c r="AT105" s="226" t="s">
        <v>131</v>
      </c>
      <c r="AU105" s="226" t="s">
        <v>81</v>
      </c>
      <c r="AY105" s="20" t="s">
        <v>129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136</v>
      </c>
      <c r="BM105" s="226" t="s">
        <v>152</v>
      </c>
    </row>
    <row r="106" s="2" customFormat="1">
      <c r="A106" s="41"/>
      <c r="B106" s="42"/>
      <c r="C106" s="43"/>
      <c r="D106" s="228" t="s">
        <v>138</v>
      </c>
      <c r="E106" s="43"/>
      <c r="F106" s="229" t="s">
        <v>153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138</v>
      </c>
      <c r="AU106" s="20" t="s">
        <v>81</v>
      </c>
    </row>
    <row r="107" s="2" customFormat="1">
      <c r="A107" s="41"/>
      <c r="B107" s="42"/>
      <c r="C107" s="43"/>
      <c r="D107" s="233" t="s">
        <v>140</v>
      </c>
      <c r="E107" s="43"/>
      <c r="F107" s="234" t="s">
        <v>154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140</v>
      </c>
      <c r="AU107" s="20" t="s">
        <v>81</v>
      </c>
    </row>
    <row r="108" s="13" customFormat="1">
      <c r="A108" s="13"/>
      <c r="B108" s="235"/>
      <c r="C108" s="236"/>
      <c r="D108" s="228" t="s">
        <v>142</v>
      </c>
      <c r="E108" s="237" t="s">
        <v>28</v>
      </c>
      <c r="F108" s="238" t="s">
        <v>155</v>
      </c>
      <c r="G108" s="236"/>
      <c r="H108" s="239">
        <v>6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142</v>
      </c>
      <c r="AU108" s="245" t="s">
        <v>81</v>
      </c>
      <c r="AV108" s="13" t="s">
        <v>81</v>
      </c>
      <c r="AW108" s="13" t="s">
        <v>34</v>
      </c>
      <c r="AX108" s="13" t="s">
        <v>72</v>
      </c>
      <c r="AY108" s="245" t="s">
        <v>129</v>
      </c>
    </row>
    <row r="109" s="14" customFormat="1">
      <c r="A109" s="14"/>
      <c r="B109" s="246"/>
      <c r="C109" s="247"/>
      <c r="D109" s="228" t="s">
        <v>142</v>
      </c>
      <c r="E109" s="248" t="s">
        <v>28</v>
      </c>
      <c r="F109" s="249" t="s">
        <v>156</v>
      </c>
      <c r="G109" s="247"/>
      <c r="H109" s="250">
        <v>6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142</v>
      </c>
      <c r="AU109" s="256" t="s">
        <v>81</v>
      </c>
      <c r="AV109" s="14" t="s">
        <v>136</v>
      </c>
      <c r="AW109" s="14" t="s">
        <v>34</v>
      </c>
      <c r="AX109" s="14" t="s">
        <v>79</v>
      </c>
      <c r="AY109" s="256" t="s">
        <v>129</v>
      </c>
    </row>
    <row r="110" s="2" customFormat="1" ht="24.15" customHeight="1">
      <c r="A110" s="41"/>
      <c r="B110" s="42"/>
      <c r="C110" s="215" t="s">
        <v>136</v>
      </c>
      <c r="D110" s="215" t="s">
        <v>131</v>
      </c>
      <c r="E110" s="216" t="s">
        <v>157</v>
      </c>
      <c r="F110" s="217" t="s">
        <v>158</v>
      </c>
      <c r="G110" s="218" t="s">
        <v>159</v>
      </c>
      <c r="H110" s="219">
        <v>5.0999999999999996</v>
      </c>
      <c r="I110" s="220"/>
      <c r="J110" s="221">
        <f>ROUND(I110*H110,2)</f>
        <v>0</v>
      </c>
      <c r="K110" s="217" t="s">
        <v>135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136</v>
      </c>
      <c r="AT110" s="226" t="s">
        <v>131</v>
      </c>
      <c r="AU110" s="226" t="s">
        <v>81</v>
      </c>
      <c r="AY110" s="20" t="s">
        <v>129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136</v>
      </c>
      <c r="BM110" s="226" t="s">
        <v>160</v>
      </c>
    </row>
    <row r="111" s="2" customFormat="1">
      <c r="A111" s="41"/>
      <c r="B111" s="42"/>
      <c r="C111" s="43"/>
      <c r="D111" s="228" t="s">
        <v>138</v>
      </c>
      <c r="E111" s="43"/>
      <c r="F111" s="229" t="s">
        <v>161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138</v>
      </c>
      <c r="AU111" s="20" t="s">
        <v>81</v>
      </c>
    </row>
    <row r="112" s="2" customFormat="1">
      <c r="A112" s="41"/>
      <c r="B112" s="42"/>
      <c r="C112" s="43"/>
      <c r="D112" s="233" t="s">
        <v>140</v>
      </c>
      <c r="E112" s="43"/>
      <c r="F112" s="234" t="s">
        <v>162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140</v>
      </c>
      <c r="AU112" s="20" t="s">
        <v>81</v>
      </c>
    </row>
    <row r="113" s="13" customFormat="1">
      <c r="A113" s="13"/>
      <c r="B113" s="235"/>
      <c r="C113" s="236"/>
      <c r="D113" s="228" t="s">
        <v>142</v>
      </c>
      <c r="E113" s="237" t="s">
        <v>28</v>
      </c>
      <c r="F113" s="238" t="s">
        <v>163</v>
      </c>
      <c r="G113" s="236"/>
      <c r="H113" s="239">
        <v>5.0999999999999996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142</v>
      </c>
      <c r="AU113" s="245" t="s">
        <v>81</v>
      </c>
      <c r="AV113" s="13" t="s">
        <v>81</v>
      </c>
      <c r="AW113" s="13" t="s">
        <v>34</v>
      </c>
      <c r="AX113" s="13" t="s">
        <v>72</v>
      </c>
      <c r="AY113" s="245" t="s">
        <v>129</v>
      </c>
    </row>
    <row r="114" s="14" customFormat="1">
      <c r="A114" s="14"/>
      <c r="B114" s="246"/>
      <c r="C114" s="247"/>
      <c r="D114" s="228" t="s">
        <v>142</v>
      </c>
      <c r="E114" s="248" t="s">
        <v>28</v>
      </c>
      <c r="F114" s="249" t="s">
        <v>156</v>
      </c>
      <c r="G114" s="247"/>
      <c r="H114" s="250">
        <v>5.0999999999999996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142</v>
      </c>
      <c r="AU114" s="256" t="s">
        <v>81</v>
      </c>
      <c r="AV114" s="14" t="s">
        <v>136</v>
      </c>
      <c r="AW114" s="14" t="s">
        <v>34</v>
      </c>
      <c r="AX114" s="14" t="s">
        <v>79</v>
      </c>
      <c r="AY114" s="256" t="s">
        <v>129</v>
      </c>
    </row>
    <row r="115" s="2" customFormat="1" ht="24.15" customHeight="1">
      <c r="A115" s="41"/>
      <c r="B115" s="42"/>
      <c r="C115" s="215" t="s">
        <v>164</v>
      </c>
      <c r="D115" s="215" t="s">
        <v>131</v>
      </c>
      <c r="E115" s="216" t="s">
        <v>165</v>
      </c>
      <c r="F115" s="217" t="s">
        <v>166</v>
      </c>
      <c r="G115" s="218" t="s">
        <v>167</v>
      </c>
      <c r="H115" s="219">
        <v>43.5</v>
      </c>
      <c r="I115" s="220"/>
      <c r="J115" s="221">
        <f>ROUND(I115*H115,2)</f>
        <v>0</v>
      </c>
      <c r="K115" s="217" t="s">
        <v>135</v>
      </c>
      <c r="L115" s="47"/>
      <c r="M115" s="222" t="s">
        <v>28</v>
      </c>
      <c r="N115" s="223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136</v>
      </c>
      <c r="AT115" s="226" t="s">
        <v>131</v>
      </c>
      <c r="AU115" s="226" t="s">
        <v>81</v>
      </c>
      <c r="AY115" s="20" t="s">
        <v>129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136</v>
      </c>
      <c r="BM115" s="226" t="s">
        <v>8</v>
      </c>
    </row>
    <row r="116" s="2" customFormat="1">
      <c r="A116" s="41"/>
      <c r="B116" s="42"/>
      <c r="C116" s="43"/>
      <c r="D116" s="228" t="s">
        <v>138</v>
      </c>
      <c r="E116" s="43"/>
      <c r="F116" s="229" t="s">
        <v>168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138</v>
      </c>
      <c r="AU116" s="20" t="s">
        <v>81</v>
      </c>
    </row>
    <row r="117" s="2" customFormat="1">
      <c r="A117" s="41"/>
      <c r="B117" s="42"/>
      <c r="C117" s="43"/>
      <c r="D117" s="233" t="s">
        <v>140</v>
      </c>
      <c r="E117" s="43"/>
      <c r="F117" s="234" t="s">
        <v>169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140</v>
      </c>
      <c r="AU117" s="20" t="s">
        <v>81</v>
      </c>
    </row>
    <row r="118" s="13" customFormat="1">
      <c r="A118" s="13"/>
      <c r="B118" s="235"/>
      <c r="C118" s="236"/>
      <c r="D118" s="228" t="s">
        <v>142</v>
      </c>
      <c r="E118" s="237" t="s">
        <v>28</v>
      </c>
      <c r="F118" s="238" t="s">
        <v>170</v>
      </c>
      <c r="G118" s="236"/>
      <c r="H118" s="239">
        <v>43.5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5" t="s">
        <v>142</v>
      </c>
      <c r="AU118" s="245" t="s">
        <v>81</v>
      </c>
      <c r="AV118" s="13" t="s">
        <v>81</v>
      </c>
      <c r="AW118" s="13" t="s">
        <v>34</v>
      </c>
      <c r="AX118" s="13" t="s">
        <v>72</v>
      </c>
      <c r="AY118" s="245" t="s">
        <v>129</v>
      </c>
    </row>
    <row r="119" s="14" customFormat="1">
      <c r="A119" s="14"/>
      <c r="B119" s="246"/>
      <c r="C119" s="247"/>
      <c r="D119" s="228" t="s">
        <v>142</v>
      </c>
      <c r="E119" s="248" t="s">
        <v>28</v>
      </c>
      <c r="F119" s="249" t="s">
        <v>156</v>
      </c>
      <c r="G119" s="247"/>
      <c r="H119" s="250">
        <v>43.5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6" t="s">
        <v>142</v>
      </c>
      <c r="AU119" s="256" t="s">
        <v>81</v>
      </c>
      <c r="AV119" s="14" t="s">
        <v>136</v>
      </c>
      <c r="AW119" s="14" t="s">
        <v>34</v>
      </c>
      <c r="AX119" s="14" t="s">
        <v>79</v>
      </c>
      <c r="AY119" s="256" t="s">
        <v>129</v>
      </c>
    </row>
    <row r="120" s="2" customFormat="1" ht="33" customHeight="1">
      <c r="A120" s="41"/>
      <c r="B120" s="42"/>
      <c r="C120" s="215" t="s">
        <v>171</v>
      </c>
      <c r="D120" s="215" t="s">
        <v>131</v>
      </c>
      <c r="E120" s="216" t="s">
        <v>172</v>
      </c>
      <c r="F120" s="217" t="s">
        <v>173</v>
      </c>
      <c r="G120" s="218" t="s">
        <v>167</v>
      </c>
      <c r="H120" s="219">
        <v>552.01499999999999</v>
      </c>
      <c r="I120" s="220"/>
      <c r="J120" s="221">
        <f>ROUND(I120*H120,2)</f>
        <v>0</v>
      </c>
      <c r="K120" s="217" t="s">
        <v>135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136</v>
      </c>
      <c r="AT120" s="226" t="s">
        <v>131</v>
      </c>
      <c r="AU120" s="226" t="s">
        <v>81</v>
      </c>
      <c r="AY120" s="20" t="s">
        <v>129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136</v>
      </c>
      <c r="BM120" s="226" t="s">
        <v>174</v>
      </c>
    </row>
    <row r="121" s="2" customFormat="1">
      <c r="A121" s="41"/>
      <c r="B121" s="42"/>
      <c r="C121" s="43"/>
      <c r="D121" s="228" t="s">
        <v>138</v>
      </c>
      <c r="E121" s="43"/>
      <c r="F121" s="229" t="s">
        <v>175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138</v>
      </c>
      <c r="AU121" s="20" t="s">
        <v>81</v>
      </c>
    </row>
    <row r="122" s="2" customFormat="1">
      <c r="A122" s="41"/>
      <c r="B122" s="42"/>
      <c r="C122" s="43"/>
      <c r="D122" s="233" t="s">
        <v>140</v>
      </c>
      <c r="E122" s="43"/>
      <c r="F122" s="234" t="s">
        <v>176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140</v>
      </c>
      <c r="AU122" s="20" t="s">
        <v>81</v>
      </c>
    </row>
    <row r="123" s="13" customFormat="1">
      <c r="A123" s="13"/>
      <c r="B123" s="235"/>
      <c r="C123" s="236"/>
      <c r="D123" s="228" t="s">
        <v>142</v>
      </c>
      <c r="E123" s="237" t="s">
        <v>28</v>
      </c>
      <c r="F123" s="238" t="s">
        <v>177</v>
      </c>
      <c r="G123" s="236"/>
      <c r="H123" s="239">
        <v>552.01499999999999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142</v>
      </c>
      <c r="AU123" s="245" t="s">
        <v>81</v>
      </c>
      <c r="AV123" s="13" t="s">
        <v>81</v>
      </c>
      <c r="AW123" s="13" t="s">
        <v>34</v>
      </c>
      <c r="AX123" s="13" t="s">
        <v>72</v>
      </c>
      <c r="AY123" s="245" t="s">
        <v>129</v>
      </c>
    </row>
    <row r="124" s="14" customFormat="1">
      <c r="A124" s="14"/>
      <c r="B124" s="246"/>
      <c r="C124" s="247"/>
      <c r="D124" s="228" t="s">
        <v>142</v>
      </c>
      <c r="E124" s="248" t="s">
        <v>28</v>
      </c>
      <c r="F124" s="249" t="s">
        <v>156</v>
      </c>
      <c r="G124" s="247"/>
      <c r="H124" s="250">
        <v>552.01499999999999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142</v>
      </c>
      <c r="AU124" s="256" t="s">
        <v>81</v>
      </c>
      <c r="AV124" s="14" t="s">
        <v>136</v>
      </c>
      <c r="AW124" s="14" t="s">
        <v>34</v>
      </c>
      <c r="AX124" s="14" t="s">
        <v>79</v>
      </c>
      <c r="AY124" s="256" t="s">
        <v>129</v>
      </c>
    </row>
    <row r="125" s="2" customFormat="1" ht="33" customHeight="1">
      <c r="A125" s="41"/>
      <c r="B125" s="42"/>
      <c r="C125" s="215" t="s">
        <v>143</v>
      </c>
      <c r="D125" s="215" t="s">
        <v>131</v>
      </c>
      <c r="E125" s="216" t="s">
        <v>178</v>
      </c>
      <c r="F125" s="217" t="s">
        <v>179</v>
      </c>
      <c r="G125" s="218" t="s">
        <v>167</v>
      </c>
      <c r="H125" s="219">
        <v>21.75</v>
      </c>
      <c r="I125" s="220"/>
      <c r="J125" s="221">
        <f>ROUND(I125*H125,2)</f>
        <v>0</v>
      </c>
      <c r="K125" s="217" t="s">
        <v>135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136</v>
      </c>
      <c r="AT125" s="226" t="s">
        <v>131</v>
      </c>
      <c r="AU125" s="226" t="s">
        <v>81</v>
      </c>
      <c r="AY125" s="20" t="s">
        <v>129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136</v>
      </c>
      <c r="BM125" s="226" t="s">
        <v>180</v>
      </c>
    </row>
    <row r="126" s="2" customFormat="1">
      <c r="A126" s="41"/>
      <c r="B126" s="42"/>
      <c r="C126" s="43"/>
      <c r="D126" s="228" t="s">
        <v>138</v>
      </c>
      <c r="E126" s="43"/>
      <c r="F126" s="229" t="s">
        <v>181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138</v>
      </c>
      <c r="AU126" s="20" t="s">
        <v>81</v>
      </c>
    </row>
    <row r="127" s="2" customFormat="1">
      <c r="A127" s="41"/>
      <c r="B127" s="42"/>
      <c r="C127" s="43"/>
      <c r="D127" s="233" t="s">
        <v>140</v>
      </c>
      <c r="E127" s="43"/>
      <c r="F127" s="234" t="s">
        <v>182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140</v>
      </c>
      <c r="AU127" s="20" t="s">
        <v>81</v>
      </c>
    </row>
    <row r="128" s="2" customFormat="1">
      <c r="A128" s="41"/>
      <c r="B128" s="42"/>
      <c r="C128" s="43"/>
      <c r="D128" s="228" t="s">
        <v>183</v>
      </c>
      <c r="E128" s="43"/>
      <c r="F128" s="257" t="s">
        <v>184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183</v>
      </c>
      <c r="AU128" s="20" t="s">
        <v>81</v>
      </c>
    </row>
    <row r="129" s="13" customFormat="1">
      <c r="A129" s="13"/>
      <c r="B129" s="235"/>
      <c r="C129" s="236"/>
      <c r="D129" s="228" t="s">
        <v>142</v>
      </c>
      <c r="E129" s="237" t="s">
        <v>28</v>
      </c>
      <c r="F129" s="238" t="s">
        <v>185</v>
      </c>
      <c r="G129" s="236"/>
      <c r="H129" s="239">
        <v>21.75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142</v>
      </c>
      <c r="AU129" s="245" t="s">
        <v>81</v>
      </c>
      <c r="AV129" s="13" t="s">
        <v>81</v>
      </c>
      <c r="AW129" s="13" t="s">
        <v>34</v>
      </c>
      <c r="AX129" s="13" t="s">
        <v>72</v>
      </c>
      <c r="AY129" s="245" t="s">
        <v>129</v>
      </c>
    </row>
    <row r="130" s="14" customFormat="1">
      <c r="A130" s="14"/>
      <c r="B130" s="246"/>
      <c r="C130" s="247"/>
      <c r="D130" s="228" t="s">
        <v>142</v>
      </c>
      <c r="E130" s="248" t="s">
        <v>28</v>
      </c>
      <c r="F130" s="249" t="s">
        <v>156</v>
      </c>
      <c r="G130" s="247"/>
      <c r="H130" s="250">
        <v>21.75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142</v>
      </c>
      <c r="AU130" s="256" t="s">
        <v>81</v>
      </c>
      <c r="AV130" s="14" t="s">
        <v>136</v>
      </c>
      <c r="AW130" s="14" t="s">
        <v>34</v>
      </c>
      <c r="AX130" s="14" t="s">
        <v>79</v>
      </c>
      <c r="AY130" s="256" t="s">
        <v>129</v>
      </c>
    </row>
    <row r="131" s="2" customFormat="1" ht="44.25" customHeight="1">
      <c r="A131" s="41"/>
      <c r="B131" s="42"/>
      <c r="C131" s="215" t="s">
        <v>152</v>
      </c>
      <c r="D131" s="215" t="s">
        <v>131</v>
      </c>
      <c r="E131" s="216" t="s">
        <v>186</v>
      </c>
      <c r="F131" s="217" t="s">
        <v>187</v>
      </c>
      <c r="G131" s="218" t="s">
        <v>134</v>
      </c>
      <c r="H131" s="219">
        <v>7.5</v>
      </c>
      <c r="I131" s="220"/>
      <c r="J131" s="221">
        <f>ROUND(I131*H131,2)</f>
        <v>0</v>
      </c>
      <c r="K131" s="217" t="s">
        <v>135</v>
      </c>
      <c r="L131" s="47"/>
      <c r="M131" s="222" t="s">
        <v>28</v>
      </c>
      <c r="N131" s="223" t="s">
        <v>43</v>
      </c>
      <c r="O131" s="87"/>
      <c r="P131" s="224">
        <f>O131*H131</f>
        <v>0</v>
      </c>
      <c r="Q131" s="224">
        <v>0.0044000000000000003</v>
      </c>
      <c r="R131" s="224">
        <f>Q131*H131</f>
        <v>0.033000000000000002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136</v>
      </c>
      <c r="AT131" s="226" t="s">
        <v>131</v>
      </c>
      <c r="AU131" s="226" t="s">
        <v>81</v>
      </c>
      <c r="AY131" s="20" t="s">
        <v>129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136</v>
      </c>
      <c r="BM131" s="226" t="s">
        <v>188</v>
      </c>
    </row>
    <row r="132" s="2" customFormat="1">
      <c r="A132" s="41"/>
      <c r="B132" s="42"/>
      <c r="C132" s="43"/>
      <c r="D132" s="228" t="s">
        <v>138</v>
      </c>
      <c r="E132" s="43"/>
      <c r="F132" s="229" t="s">
        <v>189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138</v>
      </c>
      <c r="AU132" s="20" t="s">
        <v>81</v>
      </c>
    </row>
    <row r="133" s="2" customFormat="1">
      <c r="A133" s="41"/>
      <c r="B133" s="42"/>
      <c r="C133" s="43"/>
      <c r="D133" s="233" t="s">
        <v>140</v>
      </c>
      <c r="E133" s="43"/>
      <c r="F133" s="234" t="s">
        <v>190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140</v>
      </c>
      <c r="AU133" s="20" t="s">
        <v>81</v>
      </c>
    </row>
    <row r="134" s="2" customFormat="1">
      <c r="A134" s="41"/>
      <c r="B134" s="42"/>
      <c r="C134" s="43"/>
      <c r="D134" s="228" t="s">
        <v>183</v>
      </c>
      <c r="E134" s="43"/>
      <c r="F134" s="257" t="s">
        <v>191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183</v>
      </c>
      <c r="AU134" s="20" t="s">
        <v>81</v>
      </c>
    </row>
    <row r="135" s="13" customFormat="1">
      <c r="A135" s="13"/>
      <c r="B135" s="235"/>
      <c r="C135" s="236"/>
      <c r="D135" s="228" t="s">
        <v>142</v>
      </c>
      <c r="E135" s="237" t="s">
        <v>28</v>
      </c>
      <c r="F135" s="238" t="s">
        <v>192</v>
      </c>
      <c r="G135" s="236"/>
      <c r="H135" s="239">
        <v>7.5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142</v>
      </c>
      <c r="AU135" s="245" t="s">
        <v>81</v>
      </c>
      <c r="AV135" s="13" t="s">
        <v>81</v>
      </c>
      <c r="AW135" s="13" t="s">
        <v>34</v>
      </c>
      <c r="AX135" s="13" t="s">
        <v>72</v>
      </c>
      <c r="AY135" s="245" t="s">
        <v>129</v>
      </c>
    </row>
    <row r="136" s="14" customFormat="1">
      <c r="A136" s="14"/>
      <c r="B136" s="246"/>
      <c r="C136" s="247"/>
      <c r="D136" s="228" t="s">
        <v>142</v>
      </c>
      <c r="E136" s="248" t="s">
        <v>28</v>
      </c>
      <c r="F136" s="249" t="s">
        <v>156</v>
      </c>
      <c r="G136" s="247"/>
      <c r="H136" s="250">
        <v>7.5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142</v>
      </c>
      <c r="AU136" s="256" t="s">
        <v>81</v>
      </c>
      <c r="AV136" s="14" t="s">
        <v>136</v>
      </c>
      <c r="AW136" s="14" t="s">
        <v>34</v>
      </c>
      <c r="AX136" s="14" t="s">
        <v>79</v>
      </c>
      <c r="AY136" s="256" t="s">
        <v>129</v>
      </c>
    </row>
    <row r="137" s="2" customFormat="1" ht="24.15" customHeight="1">
      <c r="A137" s="41"/>
      <c r="B137" s="42"/>
      <c r="C137" s="258" t="s">
        <v>193</v>
      </c>
      <c r="D137" s="258" t="s">
        <v>194</v>
      </c>
      <c r="E137" s="259" t="s">
        <v>195</v>
      </c>
      <c r="F137" s="260" t="s">
        <v>196</v>
      </c>
      <c r="G137" s="261" t="s">
        <v>134</v>
      </c>
      <c r="H137" s="262">
        <v>7.875</v>
      </c>
      <c r="I137" s="263"/>
      <c r="J137" s="264">
        <f>ROUND(I137*H137,2)</f>
        <v>0</v>
      </c>
      <c r="K137" s="260" t="s">
        <v>135</v>
      </c>
      <c r="L137" s="265"/>
      <c r="M137" s="266" t="s">
        <v>28</v>
      </c>
      <c r="N137" s="267" t="s">
        <v>43</v>
      </c>
      <c r="O137" s="87"/>
      <c r="P137" s="224">
        <f>O137*H137</f>
        <v>0</v>
      </c>
      <c r="Q137" s="224">
        <v>0.0104</v>
      </c>
      <c r="R137" s="224">
        <f>Q137*H137</f>
        <v>0.081900000000000001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152</v>
      </c>
      <c r="AT137" s="226" t="s">
        <v>194</v>
      </c>
      <c r="AU137" s="226" t="s">
        <v>81</v>
      </c>
      <c r="AY137" s="20" t="s">
        <v>129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136</v>
      </c>
      <c r="BM137" s="226" t="s">
        <v>197</v>
      </c>
    </row>
    <row r="138" s="2" customFormat="1">
      <c r="A138" s="41"/>
      <c r="B138" s="42"/>
      <c r="C138" s="43"/>
      <c r="D138" s="228" t="s">
        <v>138</v>
      </c>
      <c r="E138" s="43"/>
      <c r="F138" s="229" t="s">
        <v>196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138</v>
      </c>
      <c r="AU138" s="20" t="s">
        <v>81</v>
      </c>
    </row>
    <row r="139" s="13" customFormat="1">
      <c r="A139" s="13"/>
      <c r="B139" s="235"/>
      <c r="C139" s="236"/>
      <c r="D139" s="228" t="s">
        <v>142</v>
      </c>
      <c r="E139" s="237" t="s">
        <v>28</v>
      </c>
      <c r="F139" s="238" t="s">
        <v>192</v>
      </c>
      <c r="G139" s="236"/>
      <c r="H139" s="239">
        <v>7.5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142</v>
      </c>
      <c r="AU139" s="245" t="s">
        <v>81</v>
      </c>
      <c r="AV139" s="13" t="s">
        <v>81</v>
      </c>
      <c r="AW139" s="13" t="s">
        <v>34</v>
      </c>
      <c r="AX139" s="13" t="s">
        <v>72</v>
      </c>
      <c r="AY139" s="245" t="s">
        <v>129</v>
      </c>
    </row>
    <row r="140" s="14" customFormat="1">
      <c r="A140" s="14"/>
      <c r="B140" s="246"/>
      <c r="C140" s="247"/>
      <c r="D140" s="228" t="s">
        <v>142</v>
      </c>
      <c r="E140" s="248" t="s">
        <v>28</v>
      </c>
      <c r="F140" s="249" t="s">
        <v>156</v>
      </c>
      <c r="G140" s="247"/>
      <c r="H140" s="250">
        <v>7.5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142</v>
      </c>
      <c r="AU140" s="256" t="s">
        <v>81</v>
      </c>
      <c r="AV140" s="14" t="s">
        <v>136</v>
      </c>
      <c r="AW140" s="14" t="s">
        <v>34</v>
      </c>
      <c r="AX140" s="14" t="s">
        <v>79</v>
      </c>
      <c r="AY140" s="256" t="s">
        <v>129</v>
      </c>
    </row>
    <row r="141" s="13" customFormat="1">
      <c r="A141" s="13"/>
      <c r="B141" s="235"/>
      <c r="C141" s="236"/>
      <c r="D141" s="228" t="s">
        <v>142</v>
      </c>
      <c r="E141" s="236"/>
      <c r="F141" s="238" t="s">
        <v>198</v>
      </c>
      <c r="G141" s="236"/>
      <c r="H141" s="239">
        <v>7.875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142</v>
      </c>
      <c r="AU141" s="245" t="s">
        <v>81</v>
      </c>
      <c r="AV141" s="13" t="s">
        <v>81</v>
      </c>
      <c r="AW141" s="13" t="s">
        <v>4</v>
      </c>
      <c r="AX141" s="13" t="s">
        <v>79</v>
      </c>
      <c r="AY141" s="245" t="s">
        <v>129</v>
      </c>
    </row>
    <row r="142" s="2" customFormat="1" ht="21.75" customHeight="1">
      <c r="A142" s="41"/>
      <c r="B142" s="42"/>
      <c r="C142" s="215" t="s">
        <v>160</v>
      </c>
      <c r="D142" s="215" t="s">
        <v>131</v>
      </c>
      <c r="E142" s="216" t="s">
        <v>199</v>
      </c>
      <c r="F142" s="217" t="s">
        <v>200</v>
      </c>
      <c r="G142" s="218" t="s">
        <v>159</v>
      </c>
      <c r="H142" s="219">
        <v>1104.03</v>
      </c>
      <c r="I142" s="220"/>
      <c r="J142" s="221">
        <f>ROUND(I142*H142,2)</f>
        <v>0</v>
      </c>
      <c r="K142" s="217" t="s">
        <v>135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0.00084000000000000003</v>
      </c>
      <c r="R142" s="224">
        <f>Q142*H142</f>
        <v>0.92738520000000002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136</v>
      </c>
      <c r="AT142" s="226" t="s">
        <v>131</v>
      </c>
      <c r="AU142" s="226" t="s">
        <v>81</v>
      </c>
      <c r="AY142" s="20" t="s">
        <v>129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136</v>
      </c>
      <c r="BM142" s="226" t="s">
        <v>201</v>
      </c>
    </row>
    <row r="143" s="2" customFormat="1">
      <c r="A143" s="41"/>
      <c r="B143" s="42"/>
      <c r="C143" s="43"/>
      <c r="D143" s="228" t="s">
        <v>138</v>
      </c>
      <c r="E143" s="43"/>
      <c r="F143" s="229" t="s">
        <v>202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138</v>
      </c>
      <c r="AU143" s="20" t="s">
        <v>81</v>
      </c>
    </row>
    <row r="144" s="2" customFormat="1">
      <c r="A144" s="41"/>
      <c r="B144" s="42"/>
      <c r="C144" s="43"/>
      <c r="D144" s="233" t="s">
        <v>140</v>
      </c>
      <c r="E144" s="43"/>
      <c r="F144" s="234" t="s">
        <v>203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140</v>
      </c>
      <c r="AU144" s="20" t="s">
        <v>81</v>
      </c>
    </row>
    <row r="145" s="13" customFormat="1">
      <c r="A145" s="13"/>
      <c r="B145" s="235"/>
      <c r="C145" s="236"/>
      <c r="D145" s="228" t="s">
        <v>142</v>
      </c>
      <c r="E145" s="237" t="s">
        <v>28</v>
      </c>
      <c r="F145" s="238" t="s">
        <v>204</v>
      </c>
      <c r="G145" s="236"/>
      <c r="H145" s="239">
        <v>1104.03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142</v>
      </c>
      <c r="AU145" s="245" t="s">
        <v>81</v>
      </c>
      <c r="AV145" s="13" t="s">
        <v>81</v>
      </c>
      <c r="AW145" s="13" t="s">
        <v>34</v>
      </c>
      <c r="AX145" s="13" t="s">
        <v>72</v>
      </c>
      <c r="AY145" s="245" t="s">
        <v>129</v>
      </c>
    </row>
    <row r="146" s="14" customFormat="1">
      <c r="A146" s="14"/>
      <c r="B146" s="246"/>
      <c r="C146" s="247"/>
      <c r="D146" s="228" t="s">
        <v>142</v>
      </c>
      <c r="E146" s="248" t="s">
        <v>28</v>
      </c>
      <c r="F146" s="249" t="s">
        <v>156</v>
      </c>
      <c r="G146" s="247"/>
      <c r="H146" s="250">
        <v>1104.03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142</v>
      </c>
      <c r="AU146" s="256" t="s">
        <v>81</v>
      </c>
      <c r="AV146" s="14" t="s">
        <v>136</v>
      </c>
      <c r="AW146" s="14" t="s">
        <v>34</v>
      </c>
      <c r="AX146" s="14" t="s">
        <v>79</v>
      </c>
      <c r="AY146" s="256" t="s">
        <v>129</v>
      </c>
    </row>
    <row r="147" s="2" customFormat="1" ht="24.15" customHeight="1">
      <c r="A147" s="41"/>
      <c r="B147" s="42"/>
      <c r="C147" s="215" t="s">
        <v>205</v>
      </c>
      <c r="D147" s="215" t="s">
        <v>131</v>
      </c>
      <c r="E147" s="216" t="s">
        <v>206</v>
      </c>
      <c r="F147" s="217" t="s">
        <v>207</v>
      </c>
      <c r="G147" s="218" t="s">
        <v>159</v>
      </c>
      <c r="H147" s="219">
        <v>1104.03</v>
      </c>
      <c r="I147" s="220"/>
      <c r="J147" s="221">
        <f>ROUND(I147*H147,2)</f>
        <v>0</v>
      </c>
      <c r="K147" s="217" t="s">
        <v>135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136</v>
      </c>
      <c r="AT147" s="226" t="s">
        <v>131</v>
      </c>
      <c r="AU147" s="226" t="s">
        <v>81</v>
      </c>
      <c r="AY147" s="20" t="s">
        <v>129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136</v>
      </c>
      <c r="BM147" s="226" t="s">
        <v>208</v>
      </c>
    </row>
    <row r="148" s="2" customFormat="1">
      <c r="A148" s="41"/>
      <c r="B148" s="42"/>
      <c r="C148" s="43"/>
      <c r="D148" s="228" t="s">
        <v>138</v>
      </c>
      <c r="E148" s="43"/>
      <c r="F148" s="229" t="s">
        <v>209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138</v>
      </c>
      <c r="AU148" s="20" t="s">
        <v>81</v>
      </c>
    </row>
    <row r="149" s="2" customFormat="1">
      <c r="A149" s="41"/>
      <c r="B149" s="42"/>
      <c r="C149" s="43"/>
      <c r="D149" s="233" t="s">
        <v>140</v>
      </c>
      <c r="E149" s="43"/>
      <c r="F149" s="234" t="s">
        <v>210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140</v>
      </c>
      <c r="AU149" s="20" t="s">
        <v>81</v>
      </c>
    </row>
    <row r="150" s="13" customFormat="1">
      <c r="A150" s="13"/>
      <c r="B150" s="235"/>
      <c r="C150" s="236"/>
      <c r="D150" s="228" t="s">
        <v>142</v>
      </c>
      <c r="E150" s="237" t="s">
        <v>28</v>
      </c>
      <c r="F150" s="238" t="s">
        <v>211</v>
      </c>
      <c r="G150" s="236"/>
      <c r="H150" s="239">
        <v>1104.03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142</v>
      </c>
      <c r="AU150" s="245" t="s">
        <v>81</v>
      </c>
      <c r="AV150" s="13" t="s">
        <v>81</v>
      </c>
      <c r="AW150" s="13" t="s">
        <v>34</v>
      </c>
      <c r="AX150" s="13" t="s">
        <v>72</v>
      </c>
      <c r="AY150" s="245" t="s">
        <v>129</v>
      </c>
    </row>
    <row r="151" s="14" customFormat="1">
      <c r="A151" s="14"/>
      <c r="B151" s="246"/>
      <c r="C151" s="247"/>
      <c r="D151" s="228" t="s">
        <v>142</v>
      </c>
      <c r="E151" s="248" t="s">
        <v>28</v>
      </c>
      <c r="F151" s="249" t="s">
        <v>156</v>
      </c>
      <c r="G151" s="247"/>
      <c r="H151" s="250">
        <v>1104.03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142</v>
      </c>
      <c r="AU151" s="256" t="s">
        <v>81</v>
      </c>
      <c r="AV151" s="14" t="s">
        <v>136</v>
      </c>
      <c r="AW151" s="14" t="s">
        <v>34</v>
      </c>
      <c r="AX151" s="14" t="s">
        <v>79</v>
      </c>
      <c r="AY151" s="256" t="s">
        <v>129</v>
      </c>
    </row>
    <row r="152" s="2" customFormat="1" ht="37.8" customHeight="1">
      <c r="A152" s="41"/>
      <c r="B152" s="42"/>
      <c r="C152" s="215" t="s">
        <v>8</v>
      </c>
      <c r="D152" s="215" t="s">
        <v>131</v>
      </c>
      <c r="E152" s="216" t="s">
        <v>212</v>
      </c>
      <c r="F152" s="217" t="s">
        <v>213</v>
      </c>
      <c r="G152" s="218" t="s">
        <v>167</v>
      </c>
      <c r="H152" s="219">
        <v>2.5499999999999998</v>
      </c>
      <c r="I152" s="220"/>
      <c r="J152" s="221">
        <f>ROUND(I152*H152,2)</f>
        <v>0</v>
      </c>
      <c r="K152" s="217" t="s">
        <v>135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136</v>
      </c>
      <c r="AT152" s="226" t="s">
        <v>131</v>
      </c>
      <c r="AU152" s="226" t="s">
        <v>81</v>
      </c>
      <c r="AY152" s="20" t="s">
        <v>129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136</v>
      </c>
      <c r="BM152" s="226" t="s">
        <v>214</v>
      </c>
    </row>
    <row r="153" s="2" customFormat="1">
      <c r="A153" s="41"/>
      <c r="B153" s="42"/>
      <c r="C153" s="43"/>
      <c r="D153" s="228" t="s">
        <v>138</v>
      </c>
      <c r="E153" s="43"/>
      <c r="F153" s="229" t="s">
        <v>215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138</v>
      </c>
      <c r="AU153" s="20" t="s">
        <v>81</v>
      </c>
    </row>
    <row r="154" s="2" customFormat="1">
      <c r="A154" s="41"/>
      <c r="B154" s="42"/>
      <c r="C154" s="43"/>
      <c r="D154" s="233" t="s">
        <v>140</v>
      </c>
      <c r="E154" s="43"/>
      <c r="F154" s="234" t="s">
        <v>216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140</v>
      </c>
      <c r="AU154" s="20" t="s">
        <v>81</v>
      </c>
    </row>
    <row r="155" s="13" customFormat="1">
      <c r="A155" s="13"/>
      <c r="B155" s="235"/>
      <c r="C155" s="236"/>
      <c r="D155" s="228" t="s">
        <v>142</v>
      </c>
      <c r="E155" s="237" t="s">
        <v>28</v>
      </c>
      <c r="F155" s="238" t="s">
        <v>217</v>
      </c>
      <c r="G155" s="236"/>
      <c r="H155" s="239">
        <v>1.2749999999999999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142</v>
      </c>
      <c r="AU155" s="245" t="s">
        <v>81</v>
      </c>
      <c r="AV155" s="13" t="s">
        <v>81</v>
      </c>
      <c r="AW155" s="13" t="s">
        <v>34</v>
      </c>
      <c r="AX155" s="13" t="s">
        <v>72</v>
      </c>
      <c r="AY155" s="245" t="s">
        <v>129</v>
      </c>
    </row>
    <row r="156" s="13" customFormat="1">
      <c r="A156" s="13"/>
      <c r="B156" s="235"/>
      <c r="C156" s="236"/>
      <c r="D156" s="228" t="s">
        <v>142</v>
      </c>
      <c r="E156" s="237" t="s">
        <v>28</v>
      </c>
      <c r="F156" s="238" t="s">
        <v>218</v>
      </c>
      <c r="G156" s="236"/>
      <c r="H156" s="239">
        <v>1.2749999999999999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142</v>
      </c>
      <c r="AU156" s="245" t="s">
        <v>81</v>
      </c>
      <c r="AV156" s="13" t="s">
        <v>81</v>
      </c>
      <c r="AW156" s="13" t="s">
        <v>34</v>
      </c>
      <c r="AX156" s="13" t="s">
        <v>72</v>
      </c>
      <c r="AY156" s="245" t="s">
        <v>129</v>
      </c>
    </row>
    <row r="157" s="14" customFormat="1">
      <c r="A157" s="14"/>
      <c r="B157" s="246"/>
      <c r="C157" s="247"/>
      <c r="D157" s="228" t="s">
        <v>142</v>
      </c>
      <c r="E157" s="248" t="s">
        <v>28</v>
      </c>
      <c r="F157" s="249" t="s">
        <v>219</v>
      </c>
      <c r="G157" s="247"/>
      <c r="H157" s="250">
        <v>2.5499999999999998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142</v>
      </c>
      <c r="AU157" s="256" t="s">
        <v>81</v>
      </c>
      <c r="AV157" s="14" t="s">
        <v>136</v>
      </c>
      <c r="AW157" s="14" t="s">
        <v>34</v>
      </c>
      <c r="AX157" s="14" t="s">
        <v>79</v>
      </c>
      <c r="AY157" s="256" t="s">
        <v>129</v>
      </c>
    </row>
    <row r="158" s="2" customFormat="1" ht="37.8" customHeight="1">
      <c r="A158" s="41"/>
      <c r="B158" s="42"/>
      <c r="C158" s="215" t="s">
        <v>220</v>
      </c>
      <c r="D158" s="215" t="s">
        <v>131</v>
      </c>
      <c r="E158" s="216" t="s">
        <v>221</v>
      </c>
      <c r="F158" s="217" t="s">
        <v>222</v>
      </c>
      <c r="G158" s="218" t="s">
        <v>167</v>
      </c>
      <c r="H158" s="219">
        <v>573.76499999999999</v>
      </c>
      <c r="I158" s="220"/>
      <c r="J158" s="221">
        <f>ROUND(I158*H158,2)</f>
        <v>0</v>
      </c>
      <c r="K158" s="217" t="s">
        <v>135</v>
      </c>
      <c r="L158" s="47"/>
      <c r="M158" s="222" t="s">
        <v>28</v>
      </c>
      <c r="N158" s="223" t="s">
        <v>43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136</v>
      </c>
      <c r="AT158" s="226" t="s">
        <v>131</v>
      </c>
      <c r="AU158" s="226" t="s">
        <v>81</v>
      </c>
      <c r="AY158" s="20" t="s">
        <v>129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136</v>
      </c>
      <c r="BM158" s="226" t="s">
        <v>223</v>
      </c>
    </row>
    <row r="159" s="2" customFormat="1">
      <c r="A159" s="41"/>
      <c r="B159" s="42"/>
      <c r="C159" s="43"/>
      <c r="D159" s="228" t="s">
        <v>138</v>
      </c>
      <c r="E159" s="43"/>
      <c r="F159" s="229" t="s">
        <v>224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138</v>
      </c>
      <c r="AU159" s="20" t="s">
        <v>81</v>
      </c>
    </row>
    <row r="160" s="2" customFormat="1">
      <c r="A160" s="41"/>
      <c r="B160" s="42"/>
      <c r="C160" s="43"/>
      <c r="D160" s="233" t="s">
        <v>140</v>
      </c>
      <c r="E160" s="43"/>
      <c r="F160" s="234" t="s">
        <v>225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140</v>
      </c>
      <c r="AU160" s="20" t="s">
        <v>81</v>
      </c>
    </row>
    <row r="161" s="2" customFormat="1">
      <c r="A161" s="41"/>
      <c r="B161" s="42"/>
      <c r="C161" s="43"/>
      <c r="D161" s="228" t="s">
        <v>183</v>
      </c>
      <c r="E161" s="43"/>
      <c r="F161" s="257" t="s">
        <v>226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183</v>
      </c>
      <c r="AU161" s="20" t="s">
        <v>81</v>
      </c>
    </row>
    <row r="162" s="13" customFormat="1">
      <c r="A162" s="13"/>
      <c r="B162" s="235"/>
      <c r="C162" s="236"/>
      <c r="D162" s="228" t="s">
        <v>142</v>
      </c>
      <c r="E162" s="237" t="s">
        <v>28</v>
      </c>
      <c r="F162" s="238" t="s">
        <v>227</v>
      </c>
      <c r="G162" s="236"/>
      <c r="H162" s="239">
        <v>573.76499999999999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142</v>
      </c>
      <c r="AU162" s="245" t="s">
        <v>81</v>
      </c>
      <c r="AV162" s="13" t="s">
        <v>81</v>
      </c>
      <c r="AW162" s="13" t="s">
        <v>34</v>
      </c>
      <c r="AX162" s="13" t="s">
        <v>72</v>
      </c>
      <c r="AY162" s="245" t="s">
        <v>129</v>
      </c>
    </row>
    <row r="163" s="14" customFormat="1">
      <c r="A163" s="14"/>
      <c r="B163" s="246"/>
      <c r="C163" s="247"/>
      <c r="D163" s="228" t="s">
        <v>142</v>
      </c>
      <c r="E163" s="248" t="s">
        <v>28</v>
      </c>
      <c r="F163" s="249" t="s">
        <v>156</v>
      </c>
      <c r="G163" s="247"/>
      <c r="H163" s="250">
        <v>573.76499999999999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142</v>
      </c>
      <c r="AU163" s="256" t="s">
        <v>81</v>
      </c>
      <c r="AV163" s="14" t="s">
        <v>136</v>
      </c>
      <c r="AW163" s="14" t="s">
        <v>34</v>
      </c>
      <c r="AX163" s="14" t="s">
        <v>79</v>
      </c>
      <c r="AY163" s="256" t="s">
        <v>129</v>
      </c>
    </row>
    <row r="164" s="2" customFormat="1" ht="24.15" customHeight="1">
      <c r="A164" s="41"/>
      <c r="B164" s="42"/>
      <c r="C164" s="215" t="s">
        <v>174</v>
      </c>
      <c r="D164" s="215" t="s">
        <v>131</v>
      </c>
      <c r="E164" s="216" t="s">
        <v>228</v>
      </c>
      <c r="F164" s="217" t="s">
        <v>229</v>
      </c>
      <c r="G164" s="218" t="s">
        <v>167</v>
      </c>
      <c r="H164" s="219">
        <v>1.2749999999999999</v>
      </c>
      <c r="I164" s="220"/>
      <c r="J164" s="221">
        <f>ROUND(I164*H164,2)</f>
        <v>0</v>
      </c>
      <c r="K164" s="217" t="s">
        <v>135</v>
      </c>
      <c r="L164" s="47"/>
      <c r="M164" s="222" t="s">
        <v>28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136</v>
      </c>
      <c r="AT164" s="226" t="s">
        <v>131</v>
      </c>
      <c r="AU164" s="226" t="s">
        <v>81</v>
      </c>
      <c r="AY164" s="20" t="s">
        <v>129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136</v>
      </c>
      <c r="BM164" s="226" t="s">
        <v>230</v>
      </c>
    </row>
    <row r="165" s="2" customFormat="1">
      <c r="A165" s="41"/>
      <c r="B165" s="42"/>
      <c r="C165" s="43"/>
      <c r="D165" s="228" t="s">
        <v>138</v>
      </c>
      <c r="E165" s="43"/>
      <c r="F165" s="229" t="s">
        <v>231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138</v>
      </c>
      <c r="AU165" s="20" t="s">
        <v>81</v>
      </c>
    </row>
    <row r="166" s="2" customFormat="1">
      <c r="A166" s="41"/>
      <c r="B166" s="42"/>
      <c r="C166" s="43"/>
      <c r="D166" s="233" t="s">
        <v>140</v>
      </c>
      <c r="E166" s="43"/>
      <c r="F166" s="234" t="s">
        <v>232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140</v>
      </c>
      <c r="AU166" s="20" t="s">
        <v>81</v>
      </c>
    </row>
    <row r="167" s="13" customFormat="1">
      <c r="A167" s="13"/>
      <c r="B167" s="235"/>
      <c r="C167" s="236"/>
      <c r="D167" s="228" t="s">
        <v>142</v>
      </c>
      <c r="E167" s="237" t="s">
        <v>28</v>
      </c>
      <c r="F167" s="238" t="s">
        <v>233</v>
      </c>
      <c r="G167" s="236"/>
      <c r="H167" s="239">
        <v>1.2749999999999999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142</v>
      </c>
      <c r="AU167" s="245" t="s">
        <v>81</v>
      </c>
      <c r="AV167" s="13" t="s">
        <v>81</v>
      </c>
      <c r="AW167" s="13" t="s">
        <v>34</v>
      </c>
      <c r="AX167" s="13" t="s">
        <v>79</v>
      </c>
      <c r="AY167" s="245" t="s">
        <v>129</v>
      </c>
    </row>
    <row r="168" s="2" customFormat="1" ht="33" customHeight="1">
      <c r="A168" s="41"/>
      <c r="B168" s="42"/>
      <c r="C168" s="215" t="s">
        <v>234</v>
      </c>
      <c r="D168" s="215" t="s">
        <v>131</v>
      </c>
      <c r="E168" s="216" t="s">
        <v>235</v>
      </c>
      <c r="F168" s="217" t="s">
        <v>236</v>
      </c>
      <c r="G168" s="218" t="s">
        <v>237</v>
      </c>
      <c r="H168" s="219">
        <v>1032.777</v>
      </c>
      <c r="I168" s="220"/>
      <c r="J168" s="221">
        <f>ROUND(I168*H168,2)</f>
        <v>0</v>
      </c>
      <c r="K168" s="217" t="s">
        <v>238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136</v>
      </c>
      <c r="AT168" s="226" t="s">
        <v>131</v>
      </c>
      <c r="AU168" s="226" t="s">
        <v>81</v>
      </c>
      <c r="AY168" s="20" t="s">
        <v>129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136</v>
      </c>
      <c r="BM168" s="226" t="s">
        <v>239</v>
      </c>
    </row>
    <row r="169" s="2" customFormat="1">
      <c r="A169" s="41"/>
      <c r="B169" s="42"/>
      <c r="C169" s="43"/>
      <c r="D169" s="228" t="s">
        <v>138</v>
      </c>
      <c r="E169" s="43"/>
      <c r="F169" s="229" t="s">
        <v>240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138</v>
      </c>
      <c r="AU169" s="20" t="s">
        <v>81</v>
      </c>
    </row>
    <row r="170" s="2" customFormat="1">
      <c r="A170" s="41"/>
      <c r="B170" s="42"/>
      <c r="C170" s="43"/>
      <c r="D170" s="233" t="s">
        <v>140</v>
      </c>
      <c r="E170" s="43"/>
      <c r="F170" s="234" t="s">
        <v>241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140</v>
      </c>
      <c r="AU170" s="20" t="s">
        <v>81</v>
      </c>
    </row>
    <row r="171" s="13" customFormat="1">
      <c r="A171" s="13"/>
      <c r="B171" s="235"/>
      <c r="C171" s="236"/>
      <c r="D171" s="228" t="s">
        <v>142</v>
      </c>
      <c r="E171" s="237" t="s">
        <v>28</v>
      </c>
      <c r="F171" s="238" t="s">
        <v>227</v>
      </c>
      <c r="G171" s="236"/>
      <c r="H171" s="239">
        <v>573.76499999999999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142</v>
      </c>
      <c r="AU171" s="245" t="s">
        <v>81</v>
      </c>
      <c r="AV171" s="13" t="s">
        <v>81</v>
      </c>
      <c r="AW171" s="13" t="s">
        <v>34</v>
      </c>
      <c r="AX171" s="13" t="s">
        <v>79</v>
      </c>
      <c r="AY171" s="245" t="s">
        <v>129</v>
      </c>
    </row>
    <row r="172" s="13" customFormat="1">
      <c r="A172" s="13"/>
      <c r="B172" s="235"/>
      <c r="C172" s="236"/>
      <c r="D172" s="228" t="s">
        <v>142</v>
      </c>
      <c r="E172" s="236"/>
      <c r="F172" s="238" t="s">
        <v>242</v>
      </c>
      <c r="G172" s="236"/>
      <c r="H172" s="239">
        <v>1032.777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142</v>
      </c>
      <c r="AU172" s="245" t="s">
        <v>81</v>
      </c>
      <c r="AV172" s="13" t="s">
        <v>81</v>
      </c>
      <c r="AW172" s="13" t="s">
        <v>4</v>
      </c>
      <c r="AX172" s="13" t="s">
        <v>79</v>
      </c>
      <c r="AY172" s="245" t="s">
        <v>129</v>
      </c>
    </row>
    <row r="173" s="2" customFormat="1" ht="24.15" customHeight="1">
      <c r="A173" s="41"/>
      <c r="B173" s="42"/>
      <c r="C173" s="215" t="s">
        <v>180</v>
      </c>
      <c r="D173" s="215" t="s">
        <v>131</v>
      </c>
      <c r="E173" s="216" t="s">
        <v>243</v>
      </c>
      <c r="F173" s="217" t="s">
        <v>244</v>
      </c>
      <c r="G173" s="218" t="s">
        <v>167</v>
      </c>
      <c r="H173" s="219">
        <v>379.77199999999999</v>
      </c>
      <c r="I173" s="220"/>
      <c r="J173" s="221">
        <f>ROUND(I173*H173,2)</f>
        <v>0</v>
      </c>
      <c r="K173" s="217" t="s">
        <v>135</v>
      </c>
      <c r="L173" s="47"/>
      <c r="M173" s="222" t="s">
        <v>28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136</v>
      </c>
      <c r="AT173" s="226" t="s">
        <v>131</v>
      </c>
      <c r="AU173" s="226" t="s">
        <v>81</v>
      </c>
      <c r="AY173" s="20" t="s">
        <v>129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136</v>
      </c>
      <c r="BM173" s="226" t="s">
        <v>245</v>
      </c>
    </row>
    <row r="174" s="2" customFormat="1">
      <c r="A174" s="41"/>
      <c r="B174" s="42"/>
      <c r="C174" s="43"/>
      <c r="D174" s="228" t="s">
        <v>138</v>
      </c>
      <c r="E174" s="43"/>
      <c r="F174" s="229" t="s">
        <v>246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138</v>
      </c>
      <c r="AU174" s="20" t="s">
        <v>81</v>
      </c>
    </row>
    <row r="175" s="2" customFormat="1">
      <c r="A175" s="41"/>
      <c r="B175" s="42"/>
      <c r="C175" s="43"/>
      <c r="D175" s="233" t="s">
        <v>140</v>
      </c>
      <c r="E175" s="43"/>
      <c r="F175" s="234" t="s">
        <v>247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140</v>
      </c>
      <c r="AU175" s="20" t="s">
        <v>81</v>
      </c>
    </row>
    <row r="176" s="13" customFormat="1">
      <c r="A176" s="13"/>
      <c r="B176" s="235"/>
      <c r="C176" s="236"/>
      <c r="D176" s="228" t="s">
        <v>142</v>
      </c>
      <c r="E176" s="237" t="s">
        <v>28</v>
      </c>
      <c r="F176" s="238" t="s">
        <v>248</v>
      </c>
      <c r="G176" s="236"/>
      <c r="H176" s="239">
        <v>350.14999999999998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142</v>
      </c>
      <c r="AU176" s="245" t="s">
        <v>81</v>
      </c>
      <c r="AV176" s="13" t="s">
        <v>81</v>
      </c>
      <c r="AW176" s="13" t="s">
        <v>34</v>
      </c>
      <c r="AX176" s="13" t="s">
        <v>72</v>
      </c>
      <c r="AY176" s="245" t="s">
        <v>129</v>
      </c>
    </row>
    <row r="177" s="13" customFormat="1">
      <c r="A177" s="13"/>
      <c r="B177" s="235"/>
      <c r="C177" s="236"/>
      <c r="D177" s="228" t="s">
        <v>142</v>
      </c>
      <c r="E177" s="237" t="s">
        <v>28</v>
      </c>
      <c r="F177" s="238" t="s">
        <v>249</v>
      </c>
      <c r="G177" s="236"/>
      <c r="H177" s="239">
        <v>7.8719999999999999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142</v>
      </c>
      <c r="AU177" s="245" t="s">
        <v>81</v>
      </c>
      <c r="AV177" s="13" t="s">
        <v>81</v>
      </c>
      <c r="AW177" s="13" t="s">
        <v>34</v>
      </c>
      <c r="AX177" s="13" t="s">
        <v>72</v>
      </c>
      <c r="AY177" s="245" t="s">
        <v>129</v>
      </c>
    </row>
    <row r="178" s="13" customFormat="1">
      <c r="A178" s="13"/>
      <c r="B178" s="235"/>
      <c r="C178" s="236"/>
      <c r="D178" s="228" t="s">
        <v>142</v>
      </c>
      <c r="E178" s="237" t="s">
        <v>28</v>
      </c>
      <c r="F178" s="238" t="s">
        <v>250</v>
      </c>
      <c r="G178" s="236"/>
      <c r="H178" s="239">
        <v>21.75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142</v>
      </c>
      <c r="AU178" s="245" t="s">
        <v>81</v>
      </c>
      <c r="AV178" s="13" t="s">
        <v>81</v>
      </c>
      <c r="AW178" s="13" t="s">
        <v>34</v>
      </c>
      <c r="AX178" s="13" t="s">
        <v>72</v>
      </c>
      <c r="AY178" s="245" t="s">
        <v>129</v>
      </c>
    </row>
    <row r="179" s="14" customFormat="1">
      <c r="A179" s="14"/>
      <c r="B179" s="246"/>
      <c r="C179" s="247"/>
      <c r="D179" s="228" t="s">
        <v>142</v>
      </c>
      <c r="E179" s="248" t="s">
        <v>28</v>
      </c>
      <c r="F179" s="249" t="s">
        <v>219</v>
      </c>
      <c r="G179" s="247"/>
      <c r="H179" s="250">
        <v>379.77199999999999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142</v>
      </c>
      <c r="AU179" s="256" t="s">
        <v>81</v>
      </c>
      <c r="AV179" s="14" t="s">
        <v>136</v>
      </c>
      <c r="AW179" s="14" t="s">
        <v>34</v>
      </c>
      <c r="AX179" s="14" t="s">
        <v>79</v>
      </c>
      <c r="AY179" s="256" t="s">
        <v>129</v>
      </c>
    </row>
    <row r="180" s="2" customFormat="1" ht="16.5" customHeight="1">
      <c r="A180" s="41"/>
      <c r="B180" s="42"/>
      <c r="C180" s="258" t="s">
        <v>251</v>
      </c>
      <c r="D180" s="258" t="s">
        <v>194</v>
      </c>
      <c r="E180" s="259" t="s">
        <v>252</v>
      </c>
      <c r="F180" s="260" t="s">
        <v>253</v>
      </c>
      <c r="G180" s="261" t="s">
        <v>237</v>
      </c>
      <c r="H180" s="262">
        <v>759.54399999999998</v>
      </c>
      <c r="I180" s="263"/>
      <c r="J180" s="264">
        <f>ROUND(I180*H180,2)</f>
        <v>0</v>
      </c>
      <c r="K180" s="260" t="s">
        <v>135</v>
      </c>
      <c r="L180" s="265"/>
      <c r="M180" s="266" t="s">
        <v>28</v>
      </c>
      <c r="N180" s="267" t="s">
        <v>43</v>
      </c>
      <c r="O180" s="87"/>
      <c r="P180" s="224">
        <f>O180*H180</f>
        <v>0</v>
      </c>
      <c r="Q180" s="224">
        <v>1</v>
      </c>
      <c r="R180" s="224">
        <f>Q180*H180</f>
        <v>759.54399999999998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152</v>
      </c>
      <c r="AT180" s="226" t="s">
        <v>194</v>
      </c>
      <c r="AU180" s="226" t="s">
        <v>81</v>
      </c>
      <c r="AY180" s="20" t="s">
        <v>129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136</v>
      </c>
      <c r="BM180" s="226" t="s">
        <v>254</v>
      </c>
    </row>
    <row r="181" s="2" customFormat="1">
      <c r="A181" s="41"/>
      <c r="B181" s="42"/>
      <c r="C181" s="43"/>
      <c r="D181" s="228" t="s">
        <v>138</v>
      </c>
      <c r="E181" s="43"/>
      <c r="F181" s="229" t="s">
        <v>253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138</v>
      </c>
      <c r="AU181" s="20" t="s">
        <v>81</v>
      </c>
    </row>
    <row r="182" s="13" customFormat="1">
      <c r="A182" s="13"/>
      <c r="B182" s="235"/>
      <c r="C182" s="236"/>
      <c r="D182" s="228" t="s">
        <v>142</v>
      </c>
      <c r="E182" s="237" t="s">
        <v>28</v>
      </c>
      <c r="F182" s="238" t="s">
        <v>248</v>
      </c>
      <c r="G182" s="236"/>
      <c r="H182" s="239">
        <v>350.14999999999998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142</v>
      </c>
      <c r="AU182" s="245" t="s">
        <v>81</v>
      </c>
      <c r="AV182" s="13" t="s">
        <v>81</v>
      </c>
      <c r="AW182" s="13" t="s">
        <v>34</v>
      </c>
      <c r="AX182" s="13" t="s">
        <v>72</v>
      </c>
      <c r="AY182" s="245" t="s">
        <v>129</v>
      </c>
    </row>
    <row r="183" s="13" customFormat="1">
      <c r="A183" s="13"/>
      <c r="B183" s="235"/>
      <c r="C183" s="236"/>
      <c r="D183" s="228" t="s">
        <v>142</v>
      </c>
      <c r="E183" s="237" t="s">
        <v>28</v>
      </c>
      <c r="F183" s="238" t="s">
        <v>249</v>
      </c>
      <c r="G183" s="236"/>
      <c r="H183" s="239">
        <v>7.8719999999999999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142</v>
      </c>
      <c r="AU183" s="245" t="s">
        <v>81</v>
      </c>
      <c r="AV183" s="13" t="s">
        <v>81</v>
      </c>
      <c r="AW183" s="13" t="s">
        <v>34</v>
      </c>
      <c r="AX183" s="13" t="s">
        <v>72</v>
      </c>
      <c r="AY183" s="245" t="s">
        <v>129</v>
      </c>
    </row>
    <row r="184" s="13" customFormat="1">
      <c r="A184" s="13"/>
      <c r="B184" s="235"/>
      <c r="C184" s="236"/>
      <c r="D184" s="228" t="s">
        <v>142</v>
      </c>
      <c r="E184" s="237" t="s">
        <v>28</v>
      </c>
      <c r="F184" s="238" t="s">
        <v>250</v>
      </c>
      <c r="G184" s="236"/>
      <c r="H184" s="239">
        <v>21.75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142</v>
      </c>
      <c r="AU184" s="245" t="s">
        <v>81</v>
      </c>
      <c r="AV184" s="13" t="s">
        <v>81</v>
      </c>
      <c r="AW184" s="13" t="s">
        <v>34</v>
      </c>
      <c r="AX184" s="13" t="s">
        <v>72</v>
      </c>
      <c r="AY184" s="245" t="s">
        <v>129</v>
      </c>
    </row>
    <row r="185" s="14" customFormat="1">
      <c r="A185" s="14"/>
      <c r="B185" s="246"/>
      <c r="C185" s="247"/>
      <c r="D185" s="228" t="s">
        <v>142</v>
      </c>
      <c r="E185" s="248" t="s">
        <v>28</v>
      </c>
      <c r="F185" s="249" t="s">
        <v>219</v>
      </c>
      <c r="G185" s="247"/>
      <c r="H185" s="250">
        <v>379.77199999999999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142</v>
      </c>
      <c r="AU185" s="256" t="s">
        <v>81</v>
      </c>
      <c r="AV185" s="14" t="s">
        <v>136</v>
      </c>
      <c r="AW185" s="14" t="s">
        <v>34</v>
      </c>
      <c r="AX185" s="14" t="s">
        <v>79</v>
      </c>
      <c r="AY185" s="256" t="s">
        <v>129</v>
      </c>
    </row>
    <row r="186" s="13" customFormat="1">
      <c r="A186" s="13"/>
      <c r="B186" s="235"/>
      <c r="C186" s="236"/>
      <c r="D186" s="228" t="s">
        <v>142</v>
      </c>
      <c r="E186" s="236"/>
      <c r="F186" s="238" t="s">
        <v>255</v>
      </c>
      <c r="G186" s="236"/>
      <c r="H186" s="239">
        <v>759.54399999999998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142</v>
      </c>
      <c r="AU186" s="245" t="s">
        <v>81</v>
      </c>
      <c r="AV186" s="13" t="s">
        <v>81</v>
      </c>
      <c r="AW186" s="13" t="s">
        <v>4</v>
      </c>
      <c r="AX186" s="13" t="s">
        <v>79</v>
      </c>
      <c r="AY186" s="245" t="s">
        <v>129</v>
      </c>
    </row>
    <row r="187" s="2" customFormat="1" ht="24.15" customHeight="1">
      <c r="A187" s="41"/>
      <c r="B187" s="42"/>
      <c r="C187" s="215" t="s">
        <v>256</v>
      </c>
      <c r="D187" s="215" t="s">
        <v>131</v>
      </c>
      <c r="E187" s="216" t="s">
        <v>257</v>
      </c>
      <c r="F187" s="217" t="s">
        <v>258</v>
      </c>
      <c r="G187" s="218" t="s">
        <v>167</v>
      </c>
      <c r="H187" s="219">
        <v>155.923</v>
      </c>
      <c r="I187" s="220"/>
      <c r="J187" s="221">
        <f>ROUND(I187*H187,2)</f>
        <v>0</v>
      </c>
      <c r="K187" s="217" t="s">
        <v>135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136</v>
      </c>
      <c r="AT187" s="226" t="s">
        <v>131</v>
      </c>
      <c r="AU187" s="226" t="s">
        <v>81</v>
      </c>
      <c r="AY187" s="20" t="s">
        <v>129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136</v>
      </c>
      <c r="BM187" s="226" t="s">
        <v>259</v>
      </c>
    </row>
    <row r="188" s="2" customFormat="1">
      <c r="A188" s="41"/>
      <c r="B188" s="42"/>
      <c r="C188" s="43"/>
      <c r="D188" s="228" t="s">
        <v>138</v>
      </c>
      <c r="E188" s="43"/>
      <c r="F188" s="229" t="s">
        <v>260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138</v>
      </c>
      <c r="AU188" s="20" t="s">
        <v>81</v>
      </c>
    </row>
    <row r="189" s="2" customFormat="1">
      <c r="A189" s="41"/>
      <c r="B189" s="42"/>
      <c r="C189" s="43"/>
      <c r="D189" s="233" t="s">
        <v>140</v>
      </c>
      <c r="E189" s="43"/>
      <c r="F189" s="234" t="s">
        <v>261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140</v>
      </c>
      <c r="AU189" s="20" t="s">
        <v>81</v>
      </c>
    </row>
    <row r="190" s="13" customFormat="1">
      <c r="A190" s="13"/>
      <c r="B190" s="235"/>
      <c r="C190" s="236"/>
      <c r="D190" s="228" t="s">
        <v>142</v>
      </c>
      <c r="E190" s="237" t="s">
        <v>28</v>
      </c>
      <c r="F190" s="238" t="s">
        <v>262</v>
      </c>
      <c r="G190" s="236"/>
      <c r="H190" s="239">
        <v>152.72499999999999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142</v>
      </c>
      <c r="AU190" s="245" t="s">
        <v>81</v>
      </c>
      <c r="AV190" s="13" t="s">
        <v>81</v>
      </c>
      <c r="AW190" s="13" t="s">
        <v>34</v>
      </c>
      <c r="AX190" s="13" t="s">
        <v>72</v>
      </c>
      <c r="AY190" s="245" t="s">
        <v>129</v>
      </c>
    </row>
    <row r="191" s="13" customFormat="1">
      <c r="A191" s="13"/>
      <c r="B191" s="235"/>
      <c r="C191" s="236"/>
      <c r="D191" s="228" t="s">
        <v>142</v>
      </c>
      <c r="E191" s="237" t="s">
        <v>28</v>
      </c>
      <c r="F191" s="238" t="s">
        <v>263</v>
      </c>
      <c r="G191" s="236"/>
      <c r="H191" s="239">
        <v>3.198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142</v>
      </c>
      <c r="AU191" s="245" t="s">
        <v>81</v>
      </c>
      <c r="AV191" s="13" t="s">
        <v>81</v>
      </c>
      <c r="AW191" s="13" t="s">
        <v>34</v>
      </c>
      <c r="AX191" s="13" t="s">
        <v>72</v>
      </c>
      <c r="AY191" s="245" t="s">
        <v>129</v>
      </c>
    </row>
    <row r="192" s="14" customFormat="1">
      <c r="A192" s="14"/>
      <c r="B192" s="246"/>
      <c r="C192" s="247"/>
      <c r="D192" s="228" t="s">
        <v>142</v>
      </c>
      <c r="E192" s="248" t="s">
        <v>28</v>
      </c>
      <c r="F192" s="249" t="s">
        <v>156</v>
      </c>
      <c r="G192" s="247"/>
      <c r="H192" s="250">
        <v>155.923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142</v>
      </c>
      <c r="AU192" s="256" t="s">
        <v>81</v>
      </c>
      <c r="AV192" s="14" t="s">
        <v>136</v>
      </c>
      <c r="AW192" s="14" t="s">
        <v>34</v>
      </c>
      <c r="AX192" s="14" t="s">
        <v>79</v>
      </c>
      <c r="AY192" s="256" t="s">
        <v>129</v>
      </c>
    </row>
    <row r="193" s="2" customFormat="1" ht="16.5" customHeight="1">
      <c r="A193" s="41"/>
      <c r="B193" s="42"/>
      <c r="C193" s="258" t="s">
        <v>264</v>
      </c>
      <c r="D193" s="258" t="s">
        <v>194</v>
      </c>
      <c r="E193" s="259" t="s">
        <v>265</v>
      </c>
      <c r="F193" s="260" t="s">
        <v>266</v>
      </c>
      <c r="G193" s="261" t="s">
        <v>237</v>
      </c>
      <c r="H193" s="262">
        <v>311.846</v>
      </c>
      <c r="I193" s="263"/>
      <c r="J193" s="264">
        <f>ROUND(I193*H193,2)</f>
        <v>0</v>
      </c>
      <c r="K193" s="260" t="s">
        <v>135</v>
      </c>
      <c r="L193" s="265"/>
      <c r="M193" s="266" t="s">
        <v>28</v>
      </c>
      <c r="N193" s="267" t="s">
        <v>43</v>
      </c>
      <c r="O193" s="87"/>
      <c r="P193" s="224">
        <f>O193*H193</f>
        <v>0</v>
      </c>
      <c r="Q193" s="224">
        <v>1</v>
      </c>
      <c r="R193" s="224">
        <f>Q193*H193</f>
        <v>311.846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152</v>
      </c>
      <c r="AT193" s="226" t="s">
        <v>194</v>
      </c>
      <c r="AU193" s="226" t="s">
        <v>81</v>
      </c>
      <c r="AY193" s="20" t="s">
        <v>129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136</v>
      </c>
      <c r="BM193" s="226" t="s">
        <v>267</v>
      </c>
    </row>
    <row r="194" s="2" customFormat="1">
      <c r="A194" s="41"/>
      <c r="B194" s="42"/>
      <c r="C194" s="43"/>
      <c r="D194" s="228" t="s">
        <v>138</v>
      </c>
      <c r="E194" s="43"/>
      <c r="F194" s="229" t="s">
        <v>266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138</v>
      </c>
      <c r="AU194" s="20" t="s">
        <v>81</v>
      </c>
    </row>
    <row r="195" s="13" customFormat="1">
      <c r="A195" s="13"/>
      <c r="B195" s="235"/>
      <c r="C195" s="236"/>
      <c r="D195" s="228" t="s">
        <v>142</v>
      </c>
      <c r="E195" s="237" t="s">
        <v>28</v>
      </c>
      <c r="F195" s="238" t="s">
        <v>262</v>
      </c>
      <c r="G195" s="236"/>
      <c r="H195" s="239">
        <v>152.72499999999999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142</v>
      </c>
      <c r="AU195" s="245" t="s">
        <v>81</v>
      </c>
      <c r="AV195" s="13" t="s">
        <v>81</v>
      </c>
      <c r="AW195" s="13" t="s">
        <v>34</v>
      </c>
      <c r="AX195" s="13" t="s">
        <v>72</v>
      </c>
      <c r="AY195" s="245" t="s">
        <v>129</v>
      </c>
    </row>
    <row r="196" s="13" customFormat="1">
      <c r="A196" s="13"/>
      <c r="B196" s="235"/>
      <c r="C196" s="236"/>
      <c r="D196" s="228" t="s">
        <v>142</v>
      </c>
      <c r="E196" s="237" t="s">
        <v>28</v>
      </c>
      <c r="F196" s="238" t="s">
        <v>263</v>
      </c>
      <c r="G196" s="236"/>
      <c r="H196" s="239">
        <v>3.198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142</v>
      </c>
      <c r="AU196" s="245" t="s">
        <v>81</v>
      </c>
      <c r="AV196" s="13" t="s">
        <v>81</v>
      </c>
      <c r="AW196" s="13" t="s">
        <v>34</v>
      </c>
      <c r="AX196" s="13" t="s">
        <v>72</v>
      </c>
      <c r="AY196" s="245" t="s">
        <v>129</v>
      </c>
    </row>
    <row r="197" s="14" customFormat="1">
      <c r="A197" s="14"/>
      <c r="B197" s="246"/>
      <c r="C197" s="247"/>
      <c r="D197" s="228" t="s">
        <v>142</v>
      </c>
      <c r="E197" s="248" t="s">
        <v>28</v>
      </c>
      <c r="F197" s="249" t="s">
        <v>219</v>
      </c>
      <c r="G197" s="247"/>
      <c r="H197" s="250">
        <v>155.923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142</v>
      </c>
      <c r="AU197" s="256" t="s">
        <v>81</v>
      </c>
      <c r="AV197" s="14" t="s">
        <v>136</v>
      </c>
      <c r="AW197" s="14" t="s">
        <v>34</v>
      </c>
      <c r="AX197" s="14" t="s">
        <v>79</v>
      </c>
      <c r="AY197" s="256" t="s">
        <v>129</v>
      </c>
    </row>
    <row r="198" s="13" customFormat="1">
      <c r="A198" s="13"/>
      <c r="B198" s="235"/>
      <c r="C198" s="236"/>
      <c r="D198" s="228" t="s">
        <v>142</v>
      </c>
      <c r="E198" s="236"/>
      <c r="F198" s="238" t="s">
        <v>268</v>
      </c>
      <c r="G198" s="236"/>
      <c r="H198" s="239">
        <v>311.846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142</v>
      </c>
      <c r="AU198" s="245" t="s">
        <v>81</v>
      </c>
      <c r="AV198" s="13" t="s">
        <v>81</v>
      </c>
      <c r="AW198" s="13" t="s">
        <v>4</v>
      </c>
      <c r="AX198" s="13" t="s">
        <v>79</v>
      </c>
      <c r="AY198" s="245" t="s">
        <v>129</v>
      </c>
    </row>
    <row r="199" s="2" customFormat="1" ht="37.8" customHeight="1">
      <c r="A199" s="41"/>
      <c r="B199" s="42"/>
      <c r="C199" s="215" t="s">
        <v>269</v>
      </c>
      <c r="D199" s="215" t="s">
        <v>131</v>
      </c>
      <c r="E199" s="216" t="s">
        <v>270</v>
      </c>
      <c r="F199" s="217" t="s">
        <v>271</v>
      </c>
      <c r="G199" s="218" t="s">
        <v>159</v>
      </c>
      <c r="H199" s="219">
        <v>5.0999999999999996</v>
      </c>
      <c r="I199" s="220"/>
      <c r="J199" s="221">
        <f>ROUND(I199*H199,2)</f>
        <v>0</v>
      </c>
      <c r="K199" s="217" t="s">
        <v>135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136</v>
      </c>
      <c r="AT199" s="226" t="s">
        <v>131</v>
      </c>
      <c r="AU199" s="226" t="s">
        <v>81</v>
      </c>
      <c r="AY199" s="20" t="s">
        <v>129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136</v>
      </c>
      <c r="BM199" s="226" t="s">
        <v>272</v>
      </c>
    </row>
    <row r="200" s="2" customFormat="1">
      <c r="A200" s="41"/>
      <c r="B200" s="42"/>
      <c r="C200" s="43"/>
      <c r="D200" s="228" t="s">
        <v>138</v>
      </c>
      <c r="E200" s="43"/>
      <c r="F200" s="229" t="s">
        <v>273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138</v>
      </c>
      <c r="AU200" s="20" t="s">
        <v>81</v>
      </c>
    </row>
    <row r="201" s="2" customFormat="1">
      <c r="A201" s="41"/>
      <c r="B201" s="42"/>
      <c r="C201" s="43"/>
      <c r="D201" s="233" t="s">
        <v>140</v>
      </c>
      <c r="E201" s="43"/>
      <c r="F201" s="234" t="s">
        <v>274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140</v>
      </c>
      <c r="AU201" s="20" t="s">
        <v>81</v>
      </c>
    </row>
    <row r="202" s="13" customFormat="1">
      <c r="A202" s="13"/>
      <c r="B202" s="235"/>
      <c r="C202" s="236"/>
      <c r="D202" s="228" t="s">
        <v>142</v>
      </c>
      <c r="E202" s="237" t="s">
        <v>28</v>
      </c>
      <c r="F202" s="238" t="s">
        <v>275</v>
      </c>
      <c r="G202" s="236"/>
      <c r="H202" s="239">
        <v>5.0999999999999996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142</v>
      </c>
      <c r="AU202" s="245" t="s">
        <v>81</v>
      </c>
      <c r="AV202" s="13" t="s">
        <v>81</v>
      </c>
      <c r="AW202" s="13" t="s">
        <v>34</v>
      </c>
      <c r="AX202" s="13" t="s">
        <v>72</v>
      </c>
      <c r="AY202" s="245" t="s">
        <v>129</v>
      </c>
    </row>
    <row r="203" s="14" customFormat="1">
      <c r="A203" s="14"/>
      <c r="B203" s="246"/>
      <c r="C203" s="247"/>
      <c r="D203" s="228" t="s">
        <v>142</v>
      </c>
      <c r="E203" s="248" t="s">
        <v>28</v>
      </c>
      <c r="F203" s="249" t="s">
        <v>219</v>
      </c>
      <c r="G203" s="247"/>
      <c r="H203" s="250">
        <v>5.0999999999999996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142</v>
      </c>
      <c r="AU203" s="256" t="s">
        <v>81</v>
      </c>
      <c r="AV203" s="14" t="s">
        <v>136</v>
      </c>
      <c r="AW203" s="14" t="s">
        <v>34</v>
      </c>
      <c r="AX203" s="14" t="s">
        <v>79</v>
      </c>
      <c r="AY203" s="256" t="s">
        <v>129</v>
      </c>
    </row>
    <row r="204" s="2" customFormat="1" ht="24.15" customHeight="1">
      <c r="A204" s="41"/>
      <c r="B204" s="42"/>
      <c r="C204" s="215" t="s">
        <v>7</v>
      </c>
      <c r="D204" s="215" t="s">
        <v>131</v>
      </c>
      <c r="E204" s="216" t="s">
        <v>276</v>
      </c>
      <c r="F204" s="217" t="s">
        <v>277</v>
      </c>
      <c r="G204" s="218" t="s">
        <v>159</v>
      </c>
      <c r="H204" s="219">
        <v>5.0999999999999996</v>
      </c>
      <c r="I204" s="220"/>
      <c r="J204" s="221">
        <f>ROUND(I204*H204,2)</f>
        <v>0</v>
      </c>
      <c r="K204" s="217" t="s">
        <v>135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136</v>
      </c>
      <c r="AT204" s="226" t="s">
        <v>131</v>
      </c>
      <c r="AU204" s="226" t="s">
        <v>81</v>
      </c>
      <c r="AY204" s="20" t="s">
        <v>129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136</v>
      </c>
      <c r="BM204" s="226" t="s">
        <v>278</v>
      </c>
    </row>
    <row r="205" s="2" customFormat="1">
      <c r="A205" s="41"/>
      <c r="B205" s="42"/>
      <c r="C205" s="43"/>
      <c r="D205" s="228" t="s">
        <v>138</v>
      </c>
      <c r="E205" s="43"/>
      <c r="F205" s="229" t="s">
        <v>279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138</v>
      </c>
      <c r="AU205" s="20" t="s">
        <v>81</v>
      </c>
    </row>
    <row r="206" s="2" customFormat="1">
      <c r="A206" s="41"/>
      <c r="B206" s="42"/>
      <c r="C206" s="43"/>
      <c r="D206" s="233" t="s">
        <v>140</v>
      </c>
      <c r="E206" s="43"/>
      <c r="F206" s="234" t="s">
        <v>280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140</v>
      </c>
      <c r="AU206" s="20" t="s">
        <v>81</v>
      </c>
    </row>
    <row r="207" s="13" customFormat="1">
      <c r="A207" s="13"/>
      <c r="B207" s="235"/>
      <c r="C207" s="236"/>
      <c r="D207" s="228" t="s">
        <v>142</v>
      </c>
      <c r="E207" s="237" t="s">
        <v>28</v>
      </c>
      <c r="F207" s="238" t="s">
        <v>275</v>
      </c>
      <c r="G207" s="236"/>
      <c r="H207" s="239">
        <v>5.0999999999999996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142</v>
      </c>
      <c r="AU207" s="245" t="s">
        <v>81</v>
      </c>
      <c r="AV207" s="13" t="s">
        <v>81</v>
      </c>
      <c r="AW207" s="13" t="s">
        <v>34</v>
      </c>
      <c r="AX207" s="13" t="s">
        <v>72</v>
      </c>
      <c r="AY207" s="245" t="s">
        <v>129</v>
      </c>
    </row>
    <row r="208" s="14" customFormat="1">
      <c r="A208" s="14"/>
      <c r="B208" s="246"/>
      <c r="C208" s="247"/>
      <c r="D208" s="228" t="s">
        <v>142</v>
      </c>
      <c r="E208" s="248" t="s">
        <v>28</v>
      </c>
      <c r="F208" s="249" t="s">
        <v>156</v>
      </c>
      <c r="G208" s="247"/>
      <c r="H208" s="250">
        <v>5.0999999999999996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142</v>
      </c>
      <c r="AU208" s="256" t="s">
        <v>81</v>
      </c>
      <c r="AV208" s="14" t="s">
        <v>136</v>
      </c>
      <c r="AW208" s="14" t="s">
        <v>34</v>
      </c>
      <c r="AX208" s="14" t="s">
        <v>79</v>
      </c>
      <c r="AY208" s="256" t="s">
        <v>129</v>
      </c>
    </row>
    <row r="209" s="2" customFormat="1" ht="24.15" customHeight="1">
      <c r="A209" s="41"/>
      <c r="B209" s="42"/>
      <c r="C209" s="215" t="s">
        <v>197</v>
      </c>
      <c r="D209" s="215" t="s">
        <v>131</v>
      </c>
      <c r="E209" s="216" t="s">
        <v>281</v>
      </c>
      <c r="F209" s="217" t="s">
        <v>282</v>
      </c>
      <c r="G209" s="218" t="s">
        <v>159</v>
      </c>
      <c r="H209" s="219">
        <v>5.0999999999999996</v>
      </c>
      <c r="I209" s="220"/>
      <c r="J209" s="221">
        <f>ROUND(I209*H209,2)</f>
        <v>0</v>
      </c>
      <c r="K209" s="217" t="s">
        <v>135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136</v>
      </c>
      <c r="AT209" s="226" t="s">
        <v>131</v>
      </c>
      <c r="AU209" s="226" t="s">
        <v>81</v>
      </c>
      <c r="AY209" s="20" t="s">
        <v>129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136</v>
      </c>
      <c r="BM209" s="226" t="s">
        <v>283</v>
      </c>
    </row>
    <row r="210" s="2" customFormat="1">
      <c r="A210" s="41"/>
      <c r="B210" s="42"/>
      <c r="C210" s="43"/>
      <c r="D210" s="228" t="s">
        <v>138</v>
      </c>
      <c r="E210" s="43"/>
      <c r="F210" s="229" t="s">
        <v>284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138</v>
      </c>
      <c r="AU210" s="20" t="s">
        <v>81</v>
      </c>
    </row>
    <row r="211" s="2" customFormat="1">
      <c r="A211" s="41"/>
      <c r="B211" s="42"/>
      <c r="C211" s="43"/>
      <c r="D211" s="233" t="s">
        <v>140</v>
      </c>
      <c r="E211" s="43"/>
      <c r="F211" s="234" t="s">
        <v>285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140</v>
      </c>
      <c r="AU211" s="20" t="s">
        <v>81</v>
      </c>
    </row>
    <row r="212" s="13" customFormat="1">
      <c r="A212" s="13"/>
      <c r="B212" s="235"/>
      <c r="C212" s="236"/>
      <c r="D212" s="228" t="s">
        <v>142</v>
      </c>
      <c r="E212" s="237" t="s">
        <v>28</v>
      </c>
      <c r="F212" s="238" t="s">
        <v>275</v>
      </c>
      <c r="G212" s="236"/>
      <c r="H212" s="239">
        <v>5.0999999999999996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142</v>
      </c>
      <c r="AU212" s="245" t="s">
        <v>81</v>
      </c>
      <c r="AV212" s="13" t="s">
        <v>81</v>
      </c>
      <c r="AW212" s="13" t="s">
        <v>34</v>
      </c>
      <c r="AX212" s="13" t="s">
        <v>72</v>
      </c>
      <c r="AY212" s="245" t="s">
        <v>129</v>
      </c>
    </row>
    <row r="213" s="14" customFormat="1">
      <c r="A213" s="14"/>
      <c r="B213" s="246"/>
      <c r="C213" s="247"/>
      <c r="D213" s="228" t="s">
        <v>142</v>
      </c>
      <c r="E213" s="248" t="s">
        <v>28</v>
      </c>
      <c r="F213" s="249" t="s">
        <v>156</v>
      </c>
      <c r="G213" s="247"/>
      <c r="H213" s="250">
        <v>5.0999999999999996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142</v>
      </c>
      <c r="AU213" s="256" t="s">
        <v>81</v>
      </c>
      <c r="AV213" s="14" t="s">
        <v>136</v>
      </c>
      <c r="AW213" s="14" t="s">
        <v>34</v>
      </c>
      <c r="AX213" s="14" t="s">
        <v>79</v>
      </c>
      <c r="AY213" s="256" t="s">
        <v>129</v>
      </c>
    </row>
    <row r="214" s="2" customFormat="1" ht="16.5" customHeight="1">
      <c r="A214" s="41"/>
      <c r="B214" s="42"/>
      <c r="C214" s="258" t="s">
        <v>286</v>
      </c>
      <c r="D214" s="258" t="s">
        <v>194</v>
      </c>
      <c r="E214" s="259" t="s">
        <v>287</v>
      </c>
      <c r="F214" s="260" t="s">
        <v>288</v>
      </c>
      <c r="G214" s="261" t="s">
        <v>289</v>
      </c>
      <c r="H214" s="262">
        <v>0.153</v>
      </c>
      <c r="I214" s="263"/>
      <c r="J214" s="264">
        <f>ROUND(I214*H214,2)</f>
        <v>0</v>
      </c>
      <c r="K214" s="260" t="s">
        <v>135</v>
      </c>
      <c r="L214" s="265"/>
      <c r="M214" s="266" t="s">
        <v>28</v>
      </c>
      <c r="N214" s="267" t="s">
        <v>43</v>
      </c>
      <c r="O214" s="87"/>
      <c r="P214" s="224">
        <f>O214*H214</f>
        <v>0</v>
      </c>
      <c r="Q214" s="224">
        <v>0.001</v>
      </c>
      <c r="R214" s="224">
        <f>Q214*H214</f>
        <v>0.00015300000000000001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152</v>
      </c>
      <c r="AT214" s="226" t="s">
        <v>194</v>
      </c>
      <c r="AU214" s="226" t="s">
        <v>81</v>
      </c>
      <c r="AY214" s="20" t="s">
        <v>129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136</v>
      </c>
      <c r="BM214" s="226" t="s">
        <v>290</v>
      </c>
    </row>
    <row r="215" s="2" customFormat="1">
      <c r="A215" s="41"/>
      <c r="B215" s="42"/>
      <c r="C215" s="43"/>
      <c r="D215" s="228" t="s">
        <v>138</v>
      </c>
      <c r="E215" s="43"/>
      <c r="F215" s="229" t="s">
        <v>288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138</v>
      </c>
      <c r="AU215" s="20" t="s">
        <v>81</v>
      </c>
    </row>
    <row r="216" s="13" customFormat="1">
      <c r="A216" s="13"/>
      <c r="B216" s="235"/>
      <c r="C216" s="236"/>
      <c r="D216" s="228" t="s">
        <v>142</v>
      </c>
      <c r="E216" s="237" t="s">
        <v>28</v>
      </c>
      <c r="F216" s="238" t="s">
        <v>291</v>
      </c>
      <c r="G216" s="236"/>
      <c r="H216" s="239">
        <v>0.153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142</v>
      </c>
      <c r="AU216" s="245" t="s">
        <v>81</v>
      </c>
      <c r="AV216" s="13" t="s">
        <v>81</v>
      </c>
      <c r="AW216" s="13" t="s">
        <v>34</v>
      </c>
      <c r="AX216" s="13" t="s">
        <v>72</v>
      </c>
      <c r="AY216" s="245" t="s">
        <v>129</v>
      </c>
    </row>
    <row r="217" s="14" customFormat="1">
      <c r="A217" s="14"/>
      <c r="B217" s="246"/>
      <c r="C217" s="247"/>
      <c r="D217" s="228" t="s">
        <v>142</v>
      </c>
      <c r="E217" s="248" t="s">
        <v>28</v>
      </c>
      <c r="F217" s="249" t="s">
        <v>219</v>
      </c>
      <c r="G217" s="247"/>
      <c r="H217" s="250">
        <v>0.153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142</v>
      </c>
      <c r="AU217" s="256" t="s">
        <v>81</v>
      </c>
      <c r="AV217" s="14" t="s">
        <v>136</v>
      </c>
      <c r="AW217" s="14" t="s">
        <v>34</v>
      </c>
      <c r="AX217" s="14" t="s">
        <v>79</v>
      </c>
      <c r="AY217" s="256" t="s">
        <v>129</v>
      </c>
    </row>
    <row r="218" s="2" customFormat="1" ht="24.15" customHeight="1">
      <c r="A218" s="41"/>
      <c r="B218" s="42"/>
      <c r="C218" s="215" t="s">
        <v>188</v>
      </c>
      <c r="D218" s="215" t="s">
        <v>131</v>
      </c>
      <c r="E218" s="216" t="s">
        <v>292</v>
      </c>
      <c r="F218" s="217" t="s">
        <v>293</v>
      </c>
      <c r="G218" s="218" t="s">
        <v>159</v>
      </c>
      <c r="H218" s="219">
        <v>568.5</v>
      </c>
      <c r="I218" s="220"/>
      <c r="J218" s="221">
        <f>ROUND(I218*H218,2)</f>
        <v>0</v>
      </c>
      <c r="K218" s="217" t="s">
        <v>135</v>
      </c>
      <c r="L218" s="47"/>
      <c r="M218" s="222" t="s">
        <v>28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136</v>
      </c>
      <c r="AT218" s="226" t="s">
        <v>131</v>
      </c>
      <c r="AU218" s="226" t="s">
        <v>81</v>
      </c>
      <c r="AY218" s="20" t="s">
        <v>129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136</v>
      </c>
      <c r="BM218" s="226" t="s">
        <v>294</v>
      </c>
    </row>
    <row r="219" s="2" customFormat="1">
      <c r="A219" s="41"/>
      <c r="B219" s="42"/>
      <c r="C219" s="43"/>
      <c r="D219" s="228" t="s">
        <v>138</v>
      </c>
      <c r="E219" s="43"/>
      <c r="F219" s="229" t="s">
        <v>295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138</v>
      </c>
      <c r="AU219" s="20" t="s">
        <v>81</v>
      </c>
    </row>
    <row r="220" s="2" customFormat="1">
      <c r="A220" s="41"/>
      <c r="B220" s="42"/>
      <c r="C220" s="43"/>
      <c r="D220" s="233" t="s">
        <v>140</v>
      </c>
      <c r="E220" s="43"/>
      <c r="F220" s="234" t="s">
        <v>296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140</v>
      </c>
      <c r="AU220" s="20" t="s">
        <v>81</v>
      </c>
    </row>
    <row r="221" s="13" customFormat="1">
      <c r="A221" s="13"/>
      <c r="B221" s="235"/>
      <c r="C221" s="236"/>
      <c r="D221" s="228" t="s">
        <v>142</v>
      </c>
      <c r="E221" s="237" t="s">
        <v>28</v>
      </c>
      <c r="F221" s="238" t="s">
        <v>297</v>
      </c>
      <c r="G221" s="236"/>
      <c r="H221" s="239">
        <v>568.5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142</v>
      </c>
      <c r="AU221" s="245" t="s">
        <v>81</v>
      </c>
      <c r="AV221" s="13" t="s">
        <v>81</v>
      </c>
      <c r="AW221" s="13" t="s">
        <v>34</v>
      </c>
      <c r="AX221" s="13" t="s">
        <v>72</v>
      </c>
      <c r="AY221" s="245" t="s">
        <v>129</v>
      </c>
    </row>
    <row r="222" s="14" customFormat="1">
      <c r="A222" s="14"/>
      <c r="B222" s="246"/>
      <c r="C222" s="247"/>
      <c r="D222" s="228" t="s">
        <v>142</v>
      </c>
      <c r="E222" s="248" t="s">
        <v>28</v>
      </c>
      <c r="F222" s="249" t="s">
        <v>156</v>
      </c>
      <c r="G222" s="247"/>
      <c r="H222" s="250">
        <v>568.5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142</v>
      </c>
      <c r="AU222" s="256" t="s">
        <v>81</v>
      </c>
      <c r="AV222" s="14" t="s">
        <v>136</v>
      </c>
      <c r="AW222" s="14" t="s">
        <v>34</v>
      </c>
      <c r="AX222" s="14" t="s">
        <v>79</v>
      </c>
      <c r="AY222" s="256" t="s">
        <v>129</v>
      </c>
    </row>
    <row r="223" s="2" customFormat="1" ht="33" customHeight="1">
      <c r="A223" s="41"/>
      <c r="B223" s="42"/>
      <c r="C223" s="215" t="s">
        <v>298</v>
      </c>
      <c r="D223" s="215" t="s">
        <v>131</v>
      </c>
      <c r="E223" s="216" t="s">
        <v>299</v>
      </c>
      <c r="F223" s="217" t="s">
        <v>300</v>
      </c>
      <c r="G223" s="218" t="s">
        <v>159</v>
      </c>
      <c r="H223" s="219">
        <v>5.0999999999999996</v>
      </c>
      <c r="I223" s="220"/>
      <c r="J223" s="221">
        <f>ROUND(I223*H223,2)</f>
        <v>0</v>
      </c>
      <c r="K223" s="217" t="s">
        <v>135</v>
      </c>
      <c r="L223" s="47"/>
      <c r="M223" s="222" t="s">
        <v>28</v>
      </c>
      <c r="N223" s="223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136</v>
      </c>
      <c r="AT223" s="226" t="s">
        <v>131</v>
      </c>
      <c r="AU223" s="226" t="s">
        <v>81</v>
      </c>
      <c r="AY223" s="20" t="s">
        <v>129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136</v>
      </c>
      <c r="BM223" s="226" t="s">
        <v>301</v>
      </c>
    </row>
    <row r="224" s="2" customFormat="1">
      <c r="A224" s="41"/>
      <c r="B224" s="42"/>
      <c r="C224" s="43"/>
      <c r="D224" s="228" t="s">
        <v>138</v>
      </c>
      <c r="E224" s="43"/>
      <c r="F224" s="229" t="s">
        <v>302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138</v>
      </c>
      <c r="AU224" s="20" t="s">
        <v>81</v>
      </c>
    </row>
    <row r="225" s="2" customFormat="1">
      <c r="A225" s="41"/>
      <c r="B225" s="42"/>
      <c r="C225" s="43"/>
      <c r="D225" s="233" t="s">
        <v>140</v>
      </c>
      <c r="E225" s="43"/>
      <c r="F225" s="234" t="s">
        <v>303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140</v>
      </c>
      <c r="AU225" s="20" t="s">
        <v>81</v>
      </c>
    </row>
    <row r="226" s="13" customFormat="1">
      <c r="A226" s="13"/>
      <c r="B226" s="235"/>
      <c r="C226" s="236"/>
      <c r="D226" s="228" t="s">
        <v>142</v>
      </c>
      <c r="E226" s="237" t="s">
        <v>28</v>
      </c>
      <c r="F226" s="238" t="s">
        <v>275</v>
      </c>
      <c r="G226" s="236"/>
      <c r="H226" s="239">
        <v>5.0999999999999996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142</v>
      </c>
      <c r="AU226" s="245" t="s">
        <v>81</v>
      </c>
      <c r="AV226" s="13" t="s">
        <v>81</v>
      </c>
      <c r="AW226" s="13" t="s">
        <v>34</v>
      </c>
      <c r="AX226" s="13" t="s">
        <v>72</v>
      </c>
      <c r="AY226" s="245" t="s">
        <v>129</v>
      </c>
    </row>
    <row r="227" s="14" customFormat="1">
      <c r="A227" s="14"/>
      <c r="B227" s="246"/>
      <c r="C227" s="247"/>
      <c r="D227" s="228" t="s">
        <v>142</v>
      </c>
      <c r="E227" s="248" t="s">
        <v>28</v>
      </c>
      <c r="F227" s="249" t="s">
        <v>219</v>
      </c>
      <c r="G227" s="247"/>
      <c r="H227" s="250">
        <v>5.0999999999999996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142</v>
      </c>
      <c r="AU227" s="256" t="s">
        <v>81</v>
      </c>
      <c r="AV227" s="14" t="s">
        <v>136</v>
      </c>
      <c r="AW227" s="14" t="s">
        <v>34</v>
      </c>
      <c r="AX227" s="14" t="s">
        <v>79</v>
      </c>
      <c r="AY227" s="256" t="s">
        <v>129</v>
      </c>
    </row>
    <row r="228" s="2" customFormat="1" ht="33" customHeight="1">
      <c r="A228" s="41"/>
      <c r="B228" s="42"/>
      <c r="C228" s="215" t="s">
        <v>201</v>
      </c>
      <c r="D228" s="215" t="s">
        <v>131</v>
      </c>
      <c r="E228" s="216" t="s">
        <v>304</v>
      </c>
      <c r="F228" s="217" t="s">
        <v>305</v>
      </c>
      <c r="G228" s="218" t="s">
        <v>159</v>
      </c>
      <c r="H228" s="219">
        <v>5.0999999999999996</v>
      </c>
      <c r="I228" s="220"/>
      <c r="J228" s="221">
        <f>ROUND(I228*H228,2)</f>
        <v>0</v>
      </c>
      <c r="K228" s="217" t="s">
        <v>135</v>
      </c>
      <c r="L228" s="47"/>
      <c r="M228" s="222" t="s">
        <v>28</v>
      </c>
      <c r="N228" s="223" t="s">
        <v>43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136</v>
      </c>
      <c r="AT228" s="226" t="s">
        <v>131</v>
      </c>
      <c r="AU228" s="226" t="s">
        <v>81</v>
      </c>
      <c r="AY228" s="20" t="s">
        <v>129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79</v>
      </c>
      <c r="BK228" s="227">
        <f>ROUND(I228*H228,2)</f>
        <v>0</v>
      </c>
      <c r="BL228" s="20" t="s">
        <v>136</v>
      </c>
      <c r="BM228" s="226" t="s">
        <v>306</v>
      </c>
    </row>
    <row r="229" s="2" customFormat="1">
      <c r="A229" s="41"/>
      <c r="B229" s="42"/>
      <c r="C229" s="43"/>
      <c r="D229" s="228" t="s">
        <v>138</v>
      </c>
      <c r="E229" s="43"/>
      <c r="F229" s="229" t="s">
        <v>307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138</v>
      </c>
      <c r="AU229" s="20" t="s">
        <v>81</v>
      </c>
    </row>
    <row r="230" s="2" customFormat="1">
      <c r="A230" s="41"/>
      <c r="B230" s="42"/>
      <c r="C230" s="43"/>
      <c r="D230" s="233" t="s">
        <v>140</v>
      </c>
      <c r="E230" s="43"/>
      <c r="F230" s="234" t="s">
        <v>308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140</v>
      </c>
      <c r="AU230" s="20" t="s">
        <v>81</v>
      </c>
    </row>
    <row r="231" s="13" customFormat="1">
      <c r="A231" s="13"/>
      <c r="B231" s="235"/>
      <c r="C231" s="236"/>
      <c r="D231" s="228" t="s">
        <v>142</v>
      </c>
      <c r="E231" s="237" t="s">
        <v>28</v>
      </c>
      <c r="F231" s="238" t="s">
        <v>275</v>
      </c>
      <c r="G231" s="236"/>
      <c r="H231" s="239">
        <v>5.0999999999999996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142</v>
      </c>
      <c r="AU231" s="245" t="s">
        <v>81</v>
      </c>
      <c r="AV231" s="13" t="s">
        <v>81</v>
      </c>
      <c r="AW231" s="13" t="s">
        <v>34</v>
      </c>
      <c r="AX231" s="13" t="s">
        <v>72</v>
      </c>
      <c r="AY231" s="245" t="s">
        <v>129</v>
      </c>
    </row>
    <row r="232" s="14" customFormat="1">
      <c r="A232" s="14"/>
      <c r="B232" s="246"/>
      <c r="C232" s="247"/>
      <c r="D232" s="228" t="s">
        <v>142</v>
      </c>
      <c r="E232" s="248" t="s">
        <v>28</v>
      </c>
      <c r="F232" s="249" t="s">
        <v>219</v>
      </c>
      <c r="G232" s="247"/>
      <c r="H232" s="250">
        <v>5.0999999999999996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142</v>
      </c>
      <c r="AU232" s="256" t="s">
        <v>81</v>
      </c>
      <c r="AV232" s="14" t="s">
        <v>136</v>
      </c>
      <c r="AW232" s="14" t="s">
        <v>34</v>
      </c>
      <c r="AX232" s="14" t="s">
        <v>79</v>
      </c>
      <c r="AY232" s="256" t="s">
        <v>129</v>
      </c>
    </row>
    <row r="233" s="2" customFormat="1" ht="16.5" customHeight="1">
      <c r="A233" s="41"/>
      <c r="B233" s="42"/>
      <c r="C233" s="215" t="s">
        <v>309</v>
      </c>
      <c r="D233" s="215" t="s">
        <v>131</v>
      </c>
      <c r="E233" s="216" t="s">
        <v>310</v>
      </c>
      <c r="F233" s="217" t="s">
        <v>311</v>
      </c>
      <c r="G233" s="218" t="s">
        <v>167</v>
      </c>
      <c r="H233" s="219">
        <v>0.153</v>
      </c>
      <c r="I233" s="220"/>
      <c r="J233" s="221">
        <f>ROUND(I233*H233,2)</f>
        <v>0</v>
      </c>
      <c r="K233" s="217" t="s">
        <v>135</v>
      </c>
      <c r="L233" s="47"/>
      <c r="M233" s="222" t="s">
        <v>28</v>
      </c>
      <c r="N233" s="223" t="s">
        <v>43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136</v>
      </c>
      <c r="AT233" s="226" t="s">
        <v>131</v>
      </c>
      <c r="AU233" s="226" t="s">
        <v>81</v>
      </c>
      <c r="AY233" s="20" t="s">
        <v>129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79</v>
      </c>
      <c r="BK233" s="227">
        <f>ROUND(I233*H233,2)</f>
        <v>0</v>
      </c>
      <c r="BL233" s="20" t="s">
        <v>136</v>
      </c>
      <c r="BM233" s="226" t="s">
        <v>312</v>
      </c>
    </row>
    <row r="234" s="2" customFormat="1">
      <c r="A234" s="41"/>
      <c r="B234" s="42"/>
      <c r="C234" s="43"/>
      <c r="D234" s="228" t="s">
        <v>138</v>
      </c>
      <c r="E234" s="43"/>
      <c r="F234" s="229" t="s">
        <v>313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138</v>
      </c>
      <c r="AU234" s="20" t="s">
        <v>81</v>
      </c>
    </row>
    <row r="235" s="2" customFormat="1">
      <c r="A235" s="41"/>
      <c r="B235" s="42"/>
      <c r="C235" s="43"/>
      <c r="D235" s="233" t="s">
        <v>140</v>
      </c>
      <c r="E235" s="43"/>
      <c r="F235" s="234" t="s">
        <v>314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140</v>
      </c>
      <c r="AU235" s="20" t="s">
        <v>81</v>
      </c>
    </row>
    <row r="236" s="2" customFormat="1">
      <c r="A236" s="41"/>
      <c r="B236" s="42"/>
      <c r="C236" s="43"/>
      <c r="D236" s="228" t="s">
        <v>183</v>
      </c>
      <c r="E236" s="43"/>
      <c r="F236" s="257" t="s">
        <v>315</v>
      </c>
      <c r="G236" s="43"/>
      <c r="H236" s="43"/>
      <c r="I236" s="230"/>
      <c r="J236" s="43"/>
      <c r="K236" s="43"/>
      <c r="L236" s="47"/>
      <c r="M236" s="231"/>
      <c r="N236" s="232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183</v>
      </c>
      <c r="AU236" s="20" t="s">
        <v>81</v>
      </c>
    </row>
    <row r="237" s="13" customFormat="1">
      <c r="A237" s="13"/>
      <c r="B237" s="235"/>
      <c r="C237" s="236"/>
      <c r="D237" s="228" t="s">
        <v>142</v>
      </c>
      <c r="E237" s="237" t="s">
        <v>28</v>
      </c>
      <c r="F237" s="238" t="s">
        <v>316</v>
      </c>
      <c r="G237" s="236"/>
      <c r="H237" s="239">
        <v>0.153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142</v>
      </c>
      <c r="AU237" s="245" t="s">
        <v>81</v>
      </c>
      <c r="AV237" s="13" t="s">
        <v>81</v>
      </c>
      <c r="AW237" s="13" t="s">
        <v>34</v>
      </c>
      <c r="AX237" s="13" t="s">
        <v>72</v>
      </c>
      <c r="AY237" s="245" t="s">
        <v>129</v>
      </c>
    </row>
    <row r="238" s="14" customFormat="1">
      <c r="A238" s="14"/>
      <c r="B238" s="246"/>
      <c r="C238" s="247"/>
      <c r="D238" s="228" t="s">
        <v>142</v>
      </c>
      <c r="E238" s="248" t="s">
        <v>28</v>
      </c>
      <c r="F238" s="249" t="s">
        <v>219</v>
      </c>
      <c r="G238" s="247"/>
      <c r="H238" s="250">
        <v>0.153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142</v>
      </c>
      <c r="AU238" s="256" t="s">
        <v>81</v>
      </c>
      <c r="AV238" s="14" t="s">
        <v>136</v>
      </c>
      <c r="AW238" s="14" t="s">
        <v>34</v>
      </c>
      <c r="AX238" s="14" t="s">
        <v>79</v>
      </c>
      <c r="AY238" s="256" t="s">
        <v>129</v>
      </c>
    </row>
    <row r="239" s="2" customFormat="1" ht="16.5" customHeight="1">
      <c r="A239" s="41"/>
      <c r="B239" s="42"/>
      <c r="C239" s="215" t="s">
        <v>208</v>
      </c>
      <c r="D239" s="215" t="s">
        <v>131</v>
      </c>
      <c r="E239" s="216" t="s">
        <v>317</v>
      </c>
      <c r="F239" s="217" t="s">
        <v>318</v>
      </c>
      <c r="G239" s="218" t="s">
        <v>319</v>
      </c>
      <c r="H239" s="219">
        <v>1</v>
      </c>
      <c r="I239" s="220"/>
      <c r="J239" s="221">
        <f>ROUND(I239*H239,2)</f>
        <v>0</v>
      </c>
      <c r="K239" s="217" t="s">
        <v>28</v>
      </c>
      <c r="L239" s="47"/>
      <c r="M239" s="222" t="s">
        <v>28</v>
      </c>
      <c r="N239" s="223" t="s">
        <v>43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136</v>
      </c>
      <c r="AT239" s="226" t="s">
        <v>131</v>
      </c>
      <c r="AU239" s="226" t="s">
        <v>81</v>
      </c>
      <c r="AY239" s="20" t="s">
        <v>129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79</v>
      </c>
      <c r="BK239" s="227">
        <f>ROUND(I239*H239,2)</f>
        <v>0</v>
      </c>
      <c r="BL239" s="20" t="s">
        <v>136</v>
      </c>
      <c r="BM239" s="226" t="s">
        <v>320</v>
      </c>
    </row>
    <row r="240" s="2" customFormat="1">
      <c r="A240" s="41"/>
      <c r="B240" s="42"/>
      <c r="C240" s="43"/>
      <c r="D240" s="228" t="s">
        <v>138</v>
      </c>
      <c r="E240" s="43"/>
      <c r="F240" s="229" t="s">
        <v>321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138</v>
      </c>
      <c r="AU240" s="20" t="s">
        <v>81</v>
      </c>
    </row>
    <row r="241" s="12" customFormat="1" ht="22.8" customHeight="1">
      <c r="A241" s="12"/>
      <c r="B241" s="199"/>
      <c r="C241" s="200"/>
      <c r="D241" s="201" t="s">
        <v>71</v>
      </c>
      <c r="E241" s="213" t="s">
        <v>136</v>
      </c>
      <c r="F241" s="213" t="s">
        <v>322</v>
      </c>
      <c r="G241" s="200"/>
      <c r="H241" s="200"/>
      <c r="I241" s="203"/>
      <c r="J241" s="214">
        <f>BK241</f>
        <v>0</v>
      </c>
      <c r="K241" s="200"/>
      <c r="L241" s="205"/>
      <c r="M241" s="206"/>
      <c r="N241" s="207"/>
      <c r="O241" s="207"/>
      <c r="P241" s="208">
        <f>SUM(P242:P256)</f>
        <v>0</v>
      </c>
      <c r="Q241" s="207"/>
      <c r="R241" s="208">
        <f>SUM(R242:R256)</f>
        <v>74.087966399999999</v>
      </c>
      <c r="S241" s="207"/>
      <c r="T241" s="209">
        <f>SUM(T242:T256)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0" t="s">
        <v>79</v>
      </c>
      <c r="AT241" s="211" t="s">
        <v>71</v>
      </c>
      <c r="AU241" s="211" t="s">
        <v>79</v>
      </c>
      <c r="AY241" s="210" t="s">
        <v>129</v>
      </c>
      <c r="BK241" s="212">
        <f>SUM(BK242:BK256)</f>
        <v>0</v>
      </c>
    </row>
    <row r="242" s="2" customFormat="1" ht="16.5" customHeight="1">
      <c r="A242" s="41"/>
      <c r="B242" s="42"/>
      <c r="C242" s="215" t="s">
        <v>323</v>
      </c>
      <c r="D242" s="215" t="s">
        <v>131</v>
      </c>
      <c r="E242" s="216" t="s">
        <v>324</v>
      </c>
      <c r="F242" s="217" t="s">
        <v>325</v>
      </c>
      <c r="G242" s="218" t="s">
        <v>167</v>
      </c>
      <c r="H242" s="219">
        <v>38.07</v>
      </c>
      <c r="I242" s="220"/>
      <c r="J242" s="221">
        <f>ROUND(I242*H242,2)</f>
        <v>0</v>
      </c>
      <c r="K242" s="217" t="s">
        <v>135</v>
      </c>
      <c r="L242" s="47"/>
      <c r="M242" s="222" t="s">
        <v>28</v>
      </c>
      <c r="N242" s="223" t="s">
        <v>43</v>
      </c>
      <c r="O242" s="87"/>
      <c r="P242" s="224">
        <f>O242*H242</f>
        <v>0</v>
      </c>
      <c r="Q242" s="224">
        <v>1.8907700000000001</v>
      </c>
      <c r="R242" s="224">
        <f>Q242*H242</f>
        <v>71.981613899999999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136</v>
      </c>
      <c r="AT242" s="226" t="s">
        <v>131</v>
      </c>
      <c r="AU242" s="226" t="s">
        <v>81</v>
      </c>
      <c r="AY242" s="20" t="s">
        <v>129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136</v>
      </c>
      <c r="BM242" s="226" t="s">
        <v>326</v>
      </c>
    </row>
    <row r="243" s="2" customFormat="1">
      <c r="A243" s="41"/>
      <c r="B243" s="42"/>
      <c r="C243" s="43"/>
      <c r="D243" s="228" t="s">
        <v>138</v>
      </c>
      <c r="E243" s="43"/>
      <c r="F243" s="229" t="s">
        <v>327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138</v>
      </c>
      <c r="AU243" s="20" t="s">
        <v>81</v>
      </c>
    </row>
    <row r="244" s="2" customFormat="1">
      <c r="A244" s="41"/>
      <c r="B244" s="42"/>
      <c r="C244" s="43"/>
      <c r="D244" s="233" t="s">
        <v>140</v>
      </c>
      <c r="E244" s="43"/>
      <c r="F244" s="234" t="s">
        <v>328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140</v>
      </c>
      <c r="AU244" s="20" t="s">
        <v>81</v>
      </c>
    </row>
    <row r="245" s="13" customFormat="1">
      <c r="A245" s="13"/>
      <c r="B245" s="235"/>
      <c r="C245" s="236"/>
      <c r="D245" s="228" t="s">
        <v>142</v>
      </c>
      <c r="E245" s="237" t="s">
        <v>28</v>
      </c>
      <c r="F245" s="238" t="s">
        <v>329</v>
      </c>
      <c r="G245" s="236"/>
      <c r="H245" s="239">
        <v>38.07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142</v>
      </c>
      <c r="AU245" s="245" t="s">
        <v>81</v>
      </c>
      <c r="AV245" s="13" t="s">
        <v>81</v>
      </c>
      <c r="AW245" s="13" t="s">
        <v>34</v>
      </c>
      <c r="AX245" s="13" t="s">
        <v>72</v>
      </c>
      <c r="AY245" s="245" t="s">
        <v>129</v>
      </c>
    </row>
    <row r="246" s="14" customFormat="1">
      <c r="A246" s="14"/>
      <c r="B246" s="246"/>
      <c r="C246" s="247"/>
      <c r="D246" s="228" t="s">
        <v>142</v>
      </c>
      <c r="E246" s="248" t="s">
        <v>28</v>
      </c>
      <c r="F246" s="249" t="s">
        <v>156</v>
      </c>
      <c r="G246" s="247"/>
      <c r="H246" s="250">
        <v>38.07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142</v>
      </c>
      <c r="AU246" s="256" t="s">
        <v>81</v>
      </c>
      <c r="AV246" s="14" t="s">
        <v>136</v>
      </c>
      <c r="AW246" s="14" t="s">
        <v>34</v>
      </c>
      <c r="AX246" s="14" t="s">
        <v>79</v>
      </c>
      <c r="AY246" s="256" t="s">
        <v>129</v>
      </c>
    </row>
    <row r="247" s="2" customFormat="1" ht="33" customHeight="1">
      <c r="A247" s="41"/>
      <c r="B247" s="42"/>
      <c r="C247" s="215" t="s">
        <v>330</v>
      </c>
      <c r="D247" s="215" t="s">
        <v>131</v>
      </c>
      <c r="E247" s="216" t="s">
        <v>331</v>
      </c>
      <c r="F247" s="217" t="s">
        <v>332</v>
      </c>
      <c r="G247" s="218" t="s">
        <v>167</v>
      </c>
      <c r="H247" s="219">
        <v>0.875</v>
      </c>
      <c r="I247" s="220"/>
      <c r="J247" s="221">
        <f>ROUND(I247*H247,2)</f>
        <v>0</v>
      </c>
      <c r="K247" s="217" t="s">
        <v>135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2.3010199999999998</v>
      </c>
      <c r="R247" s="224">
        <f>Q247*H247</f>
        <v>2.0133924999999997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136</v>
      </c>
      <c r="AT247" s="226" t="s">
        <v>131</v>
      </c>
      <c r="AU247" s="226" t="s">
        <v>81</v>
      </c>
      <c r="AY247" s="20" t="s">
        <v>129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136</v>
      </c>
      <c r="BM247" s="226" t="s">
        <v>333</v>
      </c>
    </row>
    <row r="248" s="2" customFormat="1">
      <c r="A248" s="41"/>
      <c r="B248" s="42"/>
      <c r="C248" s="43"/>
      <c r="D248" s="228" t="s">
        <v>138</v>
      </c>
      <c r="E248" s="43"/>
      <c r="F248" s="229" t="s">
        <v>334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138</v>
      </c>
      <c r="AU248" s="20" t="s">
        <v>81</v>
      </c>
    </row>
    <row r="249" s="2" customFormat="1">
      <c r="A249" s="41"/>
      <c r="B249" s="42"/>
      <c r="C249" s="43"/>
      <c r="D249" s="233" t="s">
        <v>140</v>
      </c>
      <c r="E249" s="43"/>
      <c r="F249" s="234" t="s">
        <v>335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140</v>
      </c>
      <c r="AU249" s="20" t="s">
        <v>81</v>
      </c>
    </row>
    <row r="250" s="13" customFormat="1">
      <c r="A250" s="13"/>
      <c r="B250" s="235"/>
      <c r="C250" s="236"/>
      <c r="D250" s="228" t="s">
        <v>142</v>
      </c>
      <c r="E250" s="237" t="s">
        <v>28</v>
      </c>
      <c r="F250" s="238" t="s">
        <v>336</v>
      </c>
      <c r="G250" s="236"/>
      <c r="H250" s="239">
        <v>0.875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142</v>
      </c>
      <c r="AU250" s="245" t="s">
        <v>81</v>
      </c>
      <c r="AV250" s="13" t="s">
        <v>81</v>
      </c>
      <c r="AW250" s="13" t="s">
        <v>34</v>
      </c>
      <c r="AX250" s="13" t="s">
        <v>72</v>
      </c>
      <c r="AY250" s="245" t="s">
        <v>129</v>
      </c>
    </row>
    <row r="251" s="14" customFormat="1">
      <c r="A251" s="14"/>
      <c r="B251" s="246"/>
      <c r="C251" s="247"/>
      <c r="D251" s="228" t="s">
        <v>142</v>
      </c>
      <c r="E251" s="248" t="s">
        <v>28</v>
      </c>
      <c r="F251" s="249" t="s">
        <v>156</v>
      </c>
      <c r="G251" s="247"/>
      <c r="H251" s="250">
        <v>0.875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142</v>
      </c>
      <c r="AU251" s="256" t="s">
        <v>81</v>
      </c>
      <c r="AV251" s="14" t="s">
        <v>136</v>
      </c>
      <c r="AW251" s="14" t="s">
        <v>34</v>
      </c>
      <c r="AX251" s="14" t="s">
        <v>79</v>
      </c>
      <c r="AY251" s="256" t="s">
        <v>129</v>
      </c>
    </row>
    <row r="252" s="2" customFormat="1" ht="24.15" customHeight="1">
      <c r="A252" s="41"/>
      <c r="B252" s="42"/>
      <c r="C252" s="215" t="s">
        <v>337</v>
      </c>
      <c r="D252" s="215" t="s">
        <v>131</v>
      </c>
      <c r="E252" s="216" t="s">
        <v>338</v>
      </c>
      <c r="F252" s="217" t="s">
        <v>339</v>
      </c>
      <c r="G252" s="218" t="s">
        <v>159</v>
      </c>
      <c r="H252" s="219">
        <v>7</v>
      </c>
      <c r="I252" s="220"/>
      <c r="J252" s="221">
        <f>ROUND(I252*H252,2)</f>
        <v>0</v>
      </c>
      <c r="K252" s="217" t="s">
        <v>135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0.01328</v>
      </c>
      <c r="R252" s="224">
        <f>Q252*H252</f>
        <v>0.092960000000000001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136</v>
      </c>
      <c r="AT252" s="226" t="s">
        <v>131</v>
      </c>
      <c r="AU252" s="226" t="s">
        <v>81</v>
      </c>
      <c r="AY252" s="20" t="s">
        <v>129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136</v>
      </c>
      <c r="BM252" s="226" t="s">
        <v>340</v>
      </c>
    </row>
    <row r="253" s="2" customFormat="1">
      <c r="A253" s="41"/>
      <c r="B253" s="42"/>
      <c r="C253" s="43"/>
      <c r="D253" s="228" t="s">
        <v>138</v>
      </c>
      <c r="E253" s="43"/>
      <c r="F253" s="229" t="s">
        <v>341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138</v>
      </c>
      <c r="AU253" s="20" t="s">
        <v>81</v>
      </c>
    </row>
    <row r="254" s="2" customFormat="1">
      <c r="A254" s="41"/>
      <c r="B254" s="42"/>
      <c r="C254" s="43"/>
      <c r="D254" s="233" t="s">
        <v>140</v>
      </c>
      <c r="E254" s="43"/>
      <c r="F254" s="234" t="s">
        <v>342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140</v>
      </c>
      <c r="AU254" s="20" t="s">
        <v>81</v>
      </c>
    </row>
    <row r="255" s="13" customFormat="1">
      <c r="A255" s="13"/>
      <c r="B255" s="235"/>
      <c r="C255" s="236"/>
      <c r="D255" s="228" t="s">
        <v>142</v>
      </c>
      <c r="E255" s="237" t="s">
        <v>28</v>
      </c>
      <c r="F255" s="238" t="s">
        <v>343</v>
      </c>
      <c r="G255" s="236"/>
      <c r="H255" s="239">
        <v>7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142</v>
      </c>
      <c r="AU255" s="245" t="s">
        <v>81</v>
      </c>
      <c r="AV255" s="13" t="s">
        <v>81</v>
      </c>
      <c r="AW255" s="13" t="s">
        <v>34</v>
      </c>
      <c r="AX255" s="13" t="s">
        <v>72</v>
      </c>
      <c r="AY255" s="245" t="s">
        <v>129</v>
      </c>
    </row>
    <row r="256" s="14" customFormat="1">
      <c r="A256" s="14"/>
      <c r="B256" s="246"/>
      <c r="C256" s="247"/>
      <c r="D256" s="228" t="s">
        <v>142</v>
      </c>
      <c r="E256" s="248" t="s">
        <v>28</v>
      </c>
      <c r="F256" s="249" t="s">
        <v>156</v>
      </c>
      <c r="G256" s="247"/>
      <c r="H256" s="250">
        <v>7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142</v>
      </c>
      <c r="AU256" s="256" t="s">
        <v>81</v>
      </c>
      <c r="AV256" s="14" t="s">
        <v>136</v>
      </c>
      <c r="AW256" s="14" t="s">
        <v>34</v>
      </c>
      <c r="AX256" s="14" t="s">
        <v>79</v>
      </c>
      <c r="AY256" s="256" t="s">
        <v>129</v>
      </c>
    </row>
    <row r="257" s="12" customFormat="1" ht="22.8" customHeight="1">
      <c r="A257" s="12"/>
      <c r="B257" s="199"/>
      <c r="C257" s="200"/>
      <c r="D257" s="201" t="s">
        <v>71</v>
      </c>
      <c r="E257" s="213" t="s">
        <v>164</v>
      </c>
      <c r="F257" s="213" t="s">
        <v>344</v>
      </c>
      <c r="G257" s="200"/>
      <c r="H257" s="200"/>
      <c r="I257" s="203"/>
      <c r="J257" s="214">
        <f>BK257</f>
        <v>0</v>
      </c>
      <c r="K257" s="200"/>
      <c r="L257" s="205"/>
      <c r="M257" s="206"/>
      <c r="N257" s="207"/>
      <c r="O257" s="207"/>
      <c r="P257" s="208">
        <f>SUM(P258:P269)</f>
        <v>0</v>
      </c>
      <c r="Q257" s="207"/>
      <c r="R257" s="208">
        <f>SUM(R258:R269)</f>
        <v>0</v>
      </c>
      <c r="S257" s="207"/>
      <c r="T257" s="209">
        <f>SUM(T258:T269)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0" t="s">
        <v>79</v>
      </c>
      <c r="AT257" s="211" t="s">
        <v>71</v>
      </c>
      <c r="AU257" s="211" t="s">
        <v>79</v>
      </c>
      <c r="AY257" s="210" t="s">
        <v>129</v>
      </c>
      <c r="BK257" s="212">
        <f>SUM(BK258:BK269)</f>
        <v>0</v>
      </c>
    </row>
    <row r="258" s="2" customFormat="1" ht="24.15" customHeight="1">
      <c r="A258" s="41"/>
      <c r="B258" s="42"/>
      <c r="C258" s="215" t="s">
        <v>345</v>
      </c>
      <c r="D258" s="215" t="s">
        <v>131</v>
      </c>
      <c r="E258" s="216" t="s">
        <v>346</v>
      </c>
      <c r="F258" s="217" t="s">
        <v>347</v>
      </c>
      <c r="G258" s="218" t="s">
        <v>159</v>
      </c>
      <c r="H258" s="219">
        <v>5.8499999999999996</v>
      </c>
      <c r="I258" s="220"/>
      <c r="J258" s="221">
        <f>ROUND(I258*H258,2)</f>
        <v>0</v>
      </c>
      <c r="K258" s="217" t="s">
        <v>135</v>
      </c>
      <c r="L258" s="47"/>
      <c r="M258" s="222" t="s">
        <v>28</v>
      </c>
      <c r="N258" s="223" t="s">
        <v>43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136</v>
      </c>
      <c r="AT258" s="226" t="s">
        <v>131</v>
      </c>
      <c r="AU258" s="226" t="s">
        <v>81</v>
      </c>
      <c r="AY258" s="20" t="s">
        <v>129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136</v>
      </c>
      <c r="BM258" s="226" t="s">
        <v>348</v>
      </c>
    </row>
    <row r="259" s="2" customFormat="1">
      <c r="A259" s="41"/>
      <c r="B259" s="42"/>
      <c r="C259" s="43"/>
      <c r="D259" s="228" t="s">
        <v>138</v>
      </c>
      <c r="E259" s="43"/>
      <c r="F259" s="229" t="s">
        <v>349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138</v>
      </c>
      <c r="AU259" s="20" t="s">
        <v>81</v>
      </c>
    </row>
    <row r="260" s="2" customFormat="1">
      <c r="A260" s="41"/>
      <c r="B260" s="42"/>
      <c r="C260" s="43"/>
      <c r="D260" s="233" t="s">
        <v>140</v>
      </c>
      <c r="E260" s="43"/>
      <c r="F260" s="234" t="s">
        <v>350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140</v>
      </c>
      <c r="AU260" s="20" t="s">
        <v>81</v>
      </c>
    </row>
    <row r="261" s="13" customFormat="1">
      <c r="A261" s="13"/>
      <c r="B261" s="235"/>
      <c r="C261" s="236"/>
      <c r="D261" s="228" t="s">
        <v>142</v>
      </c>
      <c r="E261" s="237" t="s">
        <v>28</v>
      </c>
      <c r="F261" s="238" t="s">
        <v>351</v>
      </c>
      <c r="G261" s="236"/>
      <c r="H261" s="239">
        <v>5.8499999999999996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142</v>
      </c>
      <c r="AU261" s="245" t="s">
        <v>81</v>
      </c>
      <c r="AV261" s="13" t="s">
        <v>81</v>
      </c>
      <c r="AW261" s="13" t="s">
        <v>34</v>
      </c>
      <c r="AX261" s="13" t="s">
        <v>79</v>
      </c>
      <c r="AY261" s="245" t="s">
        <v>129</v>
      </c>
    </row>
    <row r="262" s="2" customFormat="1" ht="24.15" customHeight="1">
      <c r="A262" s="41"/>
      <c r="B262" s="42"/>
      <c r="C262" s="215" t="s">
        <v>352</v>
      </c>
      <c r="D262" s="215" t="s">
        <v>131</v>
      </c>
      <c r="E262" s="216" t="s">
        <v>353</v>
      </c>
      <c r="F262" s="217" t="s">
        <v>354</v>
      </c>
      <c r="G262" s="218" t="s">
        <v>159</v>
      </c>
      <c r="H262" s="219">
        <v>562.64999999999998</v>
      </c>
      <c r="I262" s="220"/>
      <c r="J262" s="221">
        <f>ROUND(I262*H262,2)</f>
        <v>0</v>
      </c>
      <c r="K262" s="217" t="s">
        <v>135</v>
      </c>
      <c r="L262" s="47"/>
      <c r="M262" s="222" t="s">
        <v>28</v>
      </c>
      <c r="N262" s="223" t="s">
        <v>43</v>
      </c>
      <c r="O262" s="87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136</v>
      </c>
      <c r="AT262" s="226" t="s">
        <v>131</v>
      </c>
      <c r="AU262" s="226" t="s">
        <v>81</v>
      </c>
      <c r="AY262" s="20" t="s">
        <v>129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136</v>
      </c>
      <c r="BM262" s="226" t="s">
        <v>355</v>
      </c>
    </row>
    <row r="263" s="2" customFormat="1">
      <c r="A263" s="41"/>
      <c r="B263" s="42"/>
      <c r="C263" s="43"/>
      <c r="D263" s="228" t="s">
        <v>138</v>
      </c>
      <c r="E263" s="43"/>
      <c r="F263" s="229" t="s">
        <v>356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138</v>
      </c>
      <c r="AU263" s="20" t="s">
        <v>81</v>
      </c>
    </row>
    <row r="264" s="2" customFormat="1">
      <c r="A264" s="41"/>
      <c r="B264" s="42"/>
      <c r="C264" s="43"/>
      <c r="D264" s="233" t="s">
        <v>140</v>
      </c>
      <c r="E264" s="43"/>
      <c r="F264" s="234" t="s">
        <v>357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140</v>
      </c>
      <c r="AU264" s="20" t="s">
        <v>81</v>
      </c>
    </row>
    <row r="265" s="13" customFormat="1">
      <c r="A265" s="13"/>
      <c r="B265" s="235"/>
      <c r="C265" s="236"/>
      <c r="D265" s="228" t="s">
        <v>142</v>
      </c>
      <c r="E265" s="237" t="s">
        <v>28</v>
      </c>
      <c r="F265" s="238" t="s">
        <v>358</v>
      </c>
      <c r="G265" s="236"/>
      <c r="H265" s="239">
        <v>562.64999999999998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142</v>
      </c>
      <c r="AU265" s="245" t="s">
        <v>81</v>
      </c>
      <c r="AV265" s="13" t="s">
        <v>81</v>
      </c>
      <c r="AW265" s="13" t="s">
        <v>34</v>
      </c>
      <c r="AX265" s="13" t="s">
        <v>79</v>
      </c>
      <c r="AY265" s="245" t="s">
        <v>129</v>
      </c>
    </row>
    <row r="266" s="2" customFormat="1" ht="24.15" customHeight="1">
      <c r="A266" s="41"/>
      <c r="B266" s="42"/>
      <c r="C266" s="215" t="s">
        <v>223</v>
      </c>
      <c r="D266" s="215" t="s">
        <v>131</v>
      </c>
      <c r="E266" s="216" t="s">
        <v>359</v>
      </c>
      <c r="F266" s="217" t="s">
        <v>360</v>
      </c>
      <c r="G266" s="218" t="s">
        <v>159</v>
      </c>
      <c r="H266" s="219">
        <v>562.64999999999998</v>
      </c>
      <c r="I266" s="220"/>
      <c r="J266" s="221">
        <f>ROUND(I266*H266,2)</f>
        <v>0</v>
      </c>
      <c r="K266" s="217" t="s">
        <v>135</v>
      </c>
      <c r="L266" s="47"/>
      <c r="M266" s="222" t="s">
        <v>28</v>
      </c>
      <c r="N266" s="223" t="s">
        <v>43</v>
      </c>
      <c r="O266" s="87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136</v>
      </c>
      <c r="AT266" s="226" t="s">
        <v>131</v>
      </c>
      <c r="AU266" s="226" t="s">
        <v>81</v>
      </c>
      <c r="AY266" s="20" t="s">
        <v>129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79</v>
      </c>
      <c r="BK266" s="227">
        <f>ROUND(I266*H266,2)</f>
        <v>0</v>
      </c>
      <c r="BL266" s="20" t="s">
        <v>136</v>
      </c>
      <c r="BM266" s="226" t="s">
        <v>361</v>
      </c>
    </row>
    <row r="267" s="2" customFormat="1">
      <c r="A267" s="41"/>
      <c r="B267" s="42"/>
      <c r="C267" s="43"/>
      <c r="D267" s="228" t="s">
        <v>138</v>
      </c>
      <c r="E267" s="43"/>
      <c r="F267" s="229" t="s">
        <v>362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138</v>
      </c>
      <c r="AU267" s="20" t="s">
        <v>81</v>
      </c>
    </row>
    <row r="268" s="2" customFormat="1">
      <c r="A268" s="41"/>
      <c r="B268" s="42"/>
      <c r="C268" s="43"/>
      <c r="D268" s="233" t="s">
        <v>140</v>
      </c>
      <c r="E268" s="43"/>
      <c r="F268" s="234" t="s">
        <v>363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140</v>
      </c>
      <c r="AU268" s="20" t="s">
        <v>81</v>
      </c>
    </row>
    <row r="269" s="13" customFormat="1">
      <c r="A269" s="13"/>
      <c r="B269" s="235"/>
      <c r="C269" s="236"/>
      <c r="D269" s="228" t="s">
        <v>142</v>
      </c>
      <c r="E269" s="237" t="s">
        <v>28</v>
      </c>
      <c r="F269" s="238" t="s">
        <v>358</v>
      </c>
      <c r="G269" s="236"/>
      <c r="H269" s="239">
        <v>562.64999999999998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142</v>
      </c>
      <c r="AU269" s="245" t="s">
        <v>81</v>
      </c>
      <c r="AV269" s="13" t="s">
        <v>81</v>
      </c>
      <c r="AW269" s="13" t="s">
        <v>34</v>
      </c>
      <c r="AX269" s="13" t="s">
        <v>79</v>
      </c>
      <c r="AY269" s="245" t="s">
        <v>129</v>
      </c>
    </row>
    <row r="270" s="12" customFormat="1" ht="22.8" customHeight="1">
      <c r="A270" s="12"/>
      <c r="B270" s="199"/>
      <c r="C270" s="200"/>
      <c r="D270" s="201" t="s">
        <v>71</v>
      </c>
      <c r="E270" s="213" t="s">
        <v>152</v>
      </c>
      <c r="F270" s="213" t="s">
        <v>364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SUM(P271:P454)</f>
        <v>0</v>
      </c>
      <c r="Q270" s="207"/>
      <c r="R270" s="208">
        <f>SUM(R271:R454)</f>
        <v>5.1688245200000003</v>
      </c>
      <c r="S270" s="207"/>
      <c r="T270" s="209">
        <f>SUM(T271:T454)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79</v>
      </c>
      <c r="AT270" s="211" t="s">
        <v>71</v>
      </c>
      <c r="AU270" s="211" t="s">
        <v>79</v>
      </c>
      <c r="AY270" s="210" t="s">
        <v>129</v>
      </c>
      <c r="BK270" s="212">
        <f>SUM(BK271:BK454)</f>
        <v>0</v>
      </c>
    </row>
    <row r="271" s="2" customFormat="1" ht="24.15" customHeight="1">
      <c r="A271" s="41"/>
      <c r="B271" s="42"/>
      <c r="C271" s="215" t="s">
        <v>365</v>
      </c>
      <c r="D271" s="215" t="s">
        <v>131</v>
      </c>
      <c r="E271" s="216" t="s">
        <v>366</v>
      </c>
      <c r="F271" s="217" t="s">
        <v>367</v>
      </c>
      <c r="G271" s="218" t="s">
        <v>368</v>
      </c>
      <c r="H271" s="219">
        <v>1</v>
      </c>
      <c r="I271" s="220"/>
      <c r="J271" s="221">
        <f>ROUND(I271*H271,2)</f>
        <v>0</v>
      </c>
      <c r="K271" s="217" t="s">
        <v>135</v>
      </c>
      <c r="L271" s="47"/>
      <c r="M271" s="222" t="s">
        <v>28</v>
      </c>
      <c r="N271" s="223" t="s">
        <v>43</v>
      </c>
      <c r="O271" s="87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6" t="s">
        <v>136</v>
      </c>
      <c r="AT271" s="226" t="s">
        <v>131</v>
      </c>
      <c r="AU271" s="226" t="s">
        <v>81</v>
      </c>
      <c r="AY271" s="20" t="s">
        <v>129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20" t="s">
        <v>79</v>
      </c>
      <c r="BK271" s="227">
        <f>ROUND(I271*H271,2)</f>
        <v>0</v>
      </c>
      <c r="BL271" s="20" t="s">
        <v>136</v>
      </c>
      <c r="BM271" s="226" t="s">
        <v>369</v>
      </c>
    </row>
    <row r="272" s="2" customFormat="1">
      <c r="A272" s="41"/>
      <c r="B272" s="42"/>
      <c r="C272" s="43"/>
      <c r="D272" s="228" t="s">
        <v>138</v>
      </c>
      <c r="E272" s="43"/>
      <c r="F272" s="229" t="s">
        <v>367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138</v>
      </c>
      <c r="AU272" s="20" t="s">
        <v>81</v>
      </c>
    </row>
    <row r="273" s="2" customFormat="1">
      <c r="A273" s="41"/>
      <c r="B273" s="42"/>
      <c r="C273" s="43"/>
      <c r="D273" s="233" t="s">
        <v>140</v>
      </c>
      <c r="E273" s="43"/>
      <c r="F273" s="234" t="s">
        <v>370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140</v>
      </c>
      <c r="AU273" s="20" t="s">
        <v>81</v>
      </c>
    </row>
    <row r="274" s="13" customFormat="1">
      <c r="A274" s="13"/>
      <c r="B274" s="235"/>
      <c r="C274" s="236"/>
      <c r="D274" s="228" t="s">
        <v>142</v>
      </c>
      <c r="E274" s="237" t="s">
        <v>28</v>
      </c>
      <c r="F274" s="238" t="s">
        <v>371</v>
      </c>
      <c r="G274" s="236"/>
      <c r="H274" s="239">
        <v>1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142</v>
      </c>
      <c r="AU274" s="245" t="s">
        <v>81</v>
      </c>
      <c r="AV274" s="13" t="s">
        <v>81</v>
      </c>
      <c r="AW274" s="13" t="s">
        <v>34</v>
      </c>
      <c r="AX274" s="13" t="s">
        <v>72</v>
      </c>
      <c r="AY274" s="245" t="s">
        <v>129</v>
      </c>
    </row>
    <row r="275" s="14" customFormat="1">
      <c r="A275" s="14"/>
      <c r="B275" s="246"/>
      <c r="C275" s="247"/>
      <c r="D275" s="228" t="s">
        <v>142</v>
      </c>
      <c r="E275" s="248" t="s">
        <v>28</v>
      </c>
      <c r="F275" s="249" t="s">
        <v>156</v>
      </c>
      <c r="G275" s="247"/>
      <c r="H275" s="250">
        <v>1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142</v>
      </c>
      <c r="AU275" s="256" t="s">
        <v>81</v>
      </c>
      <c r="AV275" s="14" t="s">
        <v>136</v>
      </c>
      <c r="AW275" s="14" t="s">
        <v>34</v>
      </c>
      <c r="AX275" s="14" t="s">
        <v>79</v>
      </c>
      <c r="AY275" s="256" t="s">
        <v>129</v>
      </c>
    </row>
    <row r="276" s="2" customFormat="1" ht="24.15" customHeight="1">
      <c r="A276" s="41"/>
      <c r="B276" s="42"/>
      <c r="C276" s="215" t="s">
        <v>372</v>
      </c>
      <c r="D276" s="215" t="s">
        <v>131</v>
      </c>
      <c r="E276" s="216" t="s">
        <v>373</v>
      </c>
      <c r="F276" s="217" t="s">
        <v>374</v>
      </c>
      <c r="G276" s="218" t="s">
        <v>368</v>
      </c>
      <c r="H276" s="219">
        <v>5</v>
      </c>
      <c r="I276" s="220"/>
      <c r="J276" s="221">
        <f>ROUND(I276*H276,2)</f>
        <v>0</v>
      </c>
      <c r="K276" s="217" t="s">
        <v>135</v>
      </c>
      <c r="L276" s="47"/>
      <c r="M276" s="222" t="s">
        <v>28</v>
      </c>
      <c r="N276" s="223" t="s">
        <v>43</v>
      </c>
      <c r="O276" s="87"/>
      <c r="P276" s="224">
        <f>O276*H276</f>
        <v>0</v>
      </c>
      <c r="Q276" s="224">
        <v>0.00167</v>
      </c>
      <c r="R276" s="224">
        <f>Q276*H276</f>
        <v>0.0083499999999999998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136</v>
      </c>
      <c r="AT276" s="226" t="s">
        <v>131</v>
      </c>
      <c r="AU276" s="226" t="s">
        <v>81</v>
      </c>
      <c r="AY276" s="20" t="s">
        <v>129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136</v>
      </c>
      <c r="BM276" s="226" t="s">
        <v>375</v>
      </c>
    </row>
    <row r="277" s="2" customFormat="1">
      <c r="A277" s="41"/>
      <c r="B277" s="42"/>
      <c r="C277" s="43"/>
      <c r="D277" s="228" t="s">
        <v>138</v>
      </c>
      <c r="E277" s="43"/>
      <c r="F277" s="229" t="s">
        <v>376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138</v>
      </c>
      <c r="AU277" s="20" t="s">
        <v>81</v>
      </c>
    </row>
    <row r="278" s="2" customFormat="1">
      <c r="A278" s="41"/>
      <c r="B278" s="42"/>
      <c r="C278" s="43"/>
      <c r="D278" s="233" t="s">
        <v>140</v>
      </c>
      <c r="E278" s="43"/>
      <c r="F278" s="234" t="s">
        <v>377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140</v>
      </c>
      <c r="AU278" s="20" t="s">
        <v>81</v>
      </c>
    </row>
    <row r="279" s="13" customFormat="1">
      <c r="A279" s="13"/>
      <c r="B279" s="235"/>
      <c r="C279" s="236"/>
      <c r="D279" s="228" t="s">
        <v>142</v>
      </c>
      <c r="E279" s="237" t="s">
        <v>28</v>
      </c>
      <c r="F279" s="238" t="s">
        <v>378</v>
      </c>
      <c r="G279" s="236"/>
      <c r="H279" s="239">
        <v>5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142</v>
      </c>
      <c r="AU279" s="245" t="s">
        <v>81</v>
      </c>
      <c r="AV279" s="13" t="s">
        <v>81</v>
      </c>
      <c r="AW279" s="13" t="s">
        <v>34</v>
      </c>
      <c r="AX279" s="13" t="s">
        <v>72</v>
      </c>
      <c r="AY279" s="245" t="s">
        <v>129</v>
      </c>
    </row>
    <row r="280" s="14" customFormat="1">
      <c r="A280" s="14"/>
      <c r="B280" s="246"/>
      <c r="C280" s="247"/>
      <c r="D280" s="228" t="s">
        <v>142</v>
      </c>
      <c r="E280" s="248" t="s">
        <v>28</v>
      </c>
      <c r="F280" s="249" t="s">
        <v>156</v>
      </c>
      <c r="G280" s="247"/>
      <c r="H280" s="250">
        <v>5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142</v>
      </c>
      <c r="AU280" s="256" t="s">
        <v>81</v>
      </c>
      <c r="AV280" s="14" t="s">
        <v>136</v>
      </c>
      <c r="AW280" s="14" t="s">
        <v>34</v>
      </c>
      <c r="AX280" s="14" t="s">
        <v>79</v>
      </c>
      <c r="AY280" s="256" t="s">
        <v>129</v>
      </c>
    </row>
    <row r="281" s="2" customFormat="1" ht="24.15" customHeight="1">
      <c r="A281" s="41"/>
      <c r="B281" s="42"/>
      <c r="C281" s="258" t="s">
        <v>379</v>
      </c>
      <c r="D281" s="258" t="s">
        <v>194</v>
      </c>
      <c r="E281" s="259" t="s">
        <v>380</v>
      </c>
      <c r="F281" s="260" t="s">
        <v>381</v>
      </c>
      <c r="G281" s="261" t="s">
        <v>368</v>
      </c>
      <c r="H281" s="262">
        <v>3</v>
      </c>
      <c r="I281" s="263"/>
      <c r="J281" s="264">
        <f>ROUND(I281*H281,2)</f>
        <v>0</v>
      </c>
      <c r="K281" s="260" t="s">
        <v>135</v>
      </c>
      <c r="L281" s="265"/>
      <c r="M281" s="266" t="s">
        <v>28</v>
      </c>
      <c r="N281" s="267" t="s">
        <v>43</v>
      </c>
      <c r="O281" s="87"/>
      <c r="P281" s="224">
        <f>O281*H281</f>
        <v>0</v>
      </c>
      <c r="Q281" s="224">
        <v>0.012200000000000001</v>
      </c>
      <c r="R281" s="224">
        <f>Q281*H281</f>
        <v>0.036600000000000001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152</v>
      </c>
      <c r="AT281" s="226" t="s">
        <v>194</v>
      </c>
      <c r="AU281" s="226" t="s">
        <v>81</v>
      </c>
      <c r="AY281" s="20" t="s">
        <v>129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136</v>
      </c>
      <c r="BM281" s="226" t="s">
        <v>382</v>
      </c>
    </row>
    <row r="282" s="2" customFormat="1">
      <c r="A282" s="41"/>
      <c r="B282" s="42"/>
      <c r="C282" s="43"/>
      <c r="D282" s="228" t="s">
        <v>138</v>
      </c>
      <c r="E282" s="43"/>
      <c r="F282" s="229" t="s">
        <v>381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138</v>
      </c>
      <c r="AU282" s="20" t="s">
        <v>81</v>
      </c>
    </row>
    <row r="283" s="13" customFormat="1">
      <c r="A283" s="13"/>
      <c r="B283" s="235"/>
      <c r="C283" s="236"/>
      <c r="D283" s="228" t="s">
        <v>142</v>
      </c>
      <c r="E283" s="237" t="s">
        <v>28</v>
      </c>
      <c r="F283" s="238" t="s">
        <v>149</v>
      </c>
      <c r="G283" s="236"/>
      <c r="H283" s="239">
        <v>3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142</v>
      </c>
      <c r="AU283" s="245" t="s">
        <v>81</v>
      </c>
      <c r="AV283" s="13" t="s">
        <v>81</v>
      </c>
      <c r="AW283" s="13" t="s">
        <v>34</v>
      </c>
      <c r="AX283" s="13" t="s">
        <v>72</v>
      </c>
      <c r="AY283" s="245" t="s">
        <v>129</v>
      </c>
    </row>
    <row r="284" s="14" customFormat="1">
      <c r="A284" s="14"/>
      <c r="B284" s="246"/>
      <c r="C284" s="247"/>
      <c r="D284" s="228" t="s">
        <v>142</v>
      </c>
      <c r="E284" s="248" t="s">
        <v>28</v>
      </c>
      <c r="F284" s="249" t="s">
        <v>156</v>
      </c>
      <c r="G284" s="247"/>
      <c r="H284" s="250">
        <v>3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142</v>
      </c>
      <c r="AU284" s="256" t="s">
        <v>81</v>
      </c>
      <c r="AV284" s="14" t="s">
        <v>136</v>
      </c>
      <c r="AW284" s="14" t="s">
        <v>34</v>
      </c>
      <c r="AX284" s="14" t="s">
        <v>79</v>
      </c>
      <c r="AY284" s="256" t="s">
        <v>129</v>
      </c>
    </row>
    <row r="285" s="2" customFormat="1" ht="16.5" customHeight="1">
      <c r="A285" s="41"/>
      <c r="B285" s="42"/>
      <c r="C285" s="258" t="s">
        <v>383</v>
      </c>
      <c r="D285" s="258" t="s">
        <v>194</v>
      </c>
      <c r="E285" s="259" t="s">
        <v>384</v>
      </c>
      <c r="F285" s="260" t="s">
        <v>385</v>
      </c>
      <c r="G285" s="261" t="s">
        <v>368</v>
      </c>
      <c r="H285" s="262">
        <v>1</v>
      </c>
      <c r="I285" s="263"/>
      <c r="J285" s="264">
        <f>ROUND(I285*H285,2)</f>
        <v>0</v>
      </c>
      <c r="K285" s="260" t="s">
        <v>135</v>
      </c>
      <c r="L285" s="265"/>
      <c r="M285" s="266" t="s">
        <v>28</v>
      </c>
      <c r="N285" s="267" t="s">
        <v>43</v>
      </c>
      <c r="O285" s="87"/>
      <c r="P285" s="224">
        <f>O285*H285</f>
        <v>0</v>
      </c>
      <c r="Q285" s="224">
        <v>0.00048000000000000001</v>
      </c>
      <c r="R285" s="224">
        <f>Q285*H285</f>
        <v>0.00048000000000000001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152</v>
      </c>
      <c r="AT285" s="226" t="s">
        <v>194</v>
      </c>
      <c r="AU285" s="226" t="s">
        <v>81</v>
      </c>
      <c r="AY285" s="20" t="s">
        <v>129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79</v>
      </c>
      <c r="BK285" s="227">
        <f>ROUND(I285*H285,2)</f>
        <v>0</v>
      </c>
      <c r="BL285" s="20" t="s">
        <v>136</v>
      </c>
      <c r="BM285" s="226" t="s">
        <v>386</v>
      </c>
    </row>
    <row r="286" s="2" customFormat="1">
      <c r="A286" s="41"/>
      <c r="B286" s="42"/>
      <c r="C286" s="43"/>
      <c r="D286" s="228" t="s">
        <v>138</v>
      </c>
      <c r="E286" s="43"/>
      <c r="F286" s="229" t="s">
        <v>385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138</v>
      </c>
      <c r="AU286" s="20" t="s">
        <v>81</v>
      </c>
    </row>
    <row r="287" s="13" customFormat="1">
      <c r="A287" s="13"/>
      <c r="B287" s="235"/>
      <c r="C287" s="236"/>
      <c r="D287" s="228" t="s">
        <v>142</v>
      </c>
      <c r="E287" s="237" t="s">
        <v>28</v>
      </c>
      <c r="F287" s="238" t="s">
        <v>79</v>
      </c>
      <c r="G287" s="236"/>
      <c r="H287" s="239">
        <v>1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142</v>
      </c>
      <c r="AU287" s="245" t="s">
        <v>81</v>
      </c>
      <c r="AV287" s="13" t="s">
        <v>81</v>
      </c>
      <c r="AW287" s="13" t="s">
        <v>34</v>
      </c>
      <c r="AX287" s="13" t="s">
        <v>72</v>
      </c>
      <c r="AY287" s="245" t="s">
        <v>129</v>
      </c>
    </row>
    <row r="288" s="14" customFormat="1">
      <c r="A288" s="14"/>
      <c r="B288" s="246"/>
      <c r="C288" s="247"/>
      <c r="D288" s="228" t="s">
        <v>142</v>
      </c>
      <c r="E288" s="248" t="s">
        <v>28</v>
      </c>
      <c r="F288" s="249" t="s">
        <v>156</v>
      </c>
      <c r="G288" s="247"/>
      <c r="H288" s="250">
        <v>1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142</v>
      </c>
      <c r="AU288" s="256" t="s">
        <v>81</v>
      </c>
      <c r="AV288" s="14" t="s">
        <v>136</v>
      </c>
      <c r="AW288" s="14" t="s">
        <v>34</v>
      </c>
      <c r="AX288" s="14" t="s">
        <v>79</v>
      </c>
      <c r="AY288" s="256" t="s">
        <v>129</v>
      </c>
    </row>
    <row r="289" s="2" customFormat="1" ht="16.5" customHeight="1">
      <c r="A289" s="41"/>
      <c r="B289" s="42"/>
      <c r="C289" s="258" t="s">
        <v>387</v>
      </c>
      <c r="D289" s="258" t="s">
        <v>194</v>
      </c>
      <c r="E289" s="259" t="s">
        <v>388</v>
      </c>
      <c r="F289" s="260" t="s">
        <v>389</v>
      </c>
      <c r="G289" s="261" t="s">
        <v>368</v>
      </c>
      <c r="H289" s="262">
        <v>9</v>
      </c>
      <c r="I289" s="263"/>
      <c r="J289" s="264">
        <f>ROUND(I289*H289,2)</f>
        <v>0</v>
      </c>
      <c r="K289" s="260" t="s">
        <v>135</v>
      </c>
      <c r="L289" s="265"/>
      <c r="M289" s="266" t="s">
        <v>28</v>
      </c>
      <c r="N289" s="267" t="s">
        <v>43</v>
      </c>
      <c r="O289" s="87"/>
      <c r="P289" s="224">
        <f>O289*H289</f>
        <v>0</v>
      </c>
      <c r="Q289" s="224">
        <v>0.00072000000000000005</v>
      </c>
      <c r="R289" s="224">
        <f>Q289*H289</f>
        <v>0.0064800000000000005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152</v>
      </c>
      <c r="AT289" s="226" t="s">
        <v>194</v>
      </c>
      <c r="AU289" s="226" t="s">
        <v>81</v>
      </c>
      <c r="AY289" s="20" t="s">
        <v>129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136</v>
      </c>
      <c r="BM289" s="226" t="s">
        <v>390</v>
      </c>
    </row>
    <row r="290" s="2" customFormat="1">
      <c r="A290" s="41"/>
      <c r="B290" s="42"/>
      <c r="C290" s="43"/>
      <c r="D290" s="228" t="s">
        <v>138</v>
      </c>
      <c r="E290" s="43"/>
      <c r="F290" s="229" t="s">
        <v>389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138</v>
      </c>
      <c r="AU290" s="20" t="s">
        <v>81</v>
      </c>
    </row>
    <row r="291" s="13" customFormat="1">
      <c r="A291" s="13"/>
      <c r="B291" s="235"/>
      <c r="C291" s="236"/>
      <c r="D291" s="228" t="s">
        <v>142</v>
      </c>
      <c r="E291" s="237" t="s">
        <v>28</v>
      </c>
      <c r="F291" s="238" t="s">
        <v>193</v>
      </c>
      <c r="G291" s="236"/>
      <c r="H291" s="239">
        <v>9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142</v>
      </c>
      <c r="AU291" s="245" t="s">
        <v>81</v>
      </c>
      <c r="AV291" s="13" t="s">
        <v>81</v>
      </c>
      <c r="AW291" s="13" t="s">
        <v>34</v>
      </c>
      <c r="AX291" s="13" t="s">
        <v>72</v>
      </c>
      <c r="AY291" s="245" t="s">
        <v>129</v>
      </c>
    </row>
    <row r="292" s="14" customFormat="1">
      <c r="A292" s="14"/>
      <c r="B292" s="246"/>
      <c r="C292" s="247"/>
      <c r="D292" s="228" t="s">
        <v>142</v>
      </c>
      <c r="E292" s="248" t="s">
        <v>28</v>
      </c>
      <c r="F292" s="249" t="s">
        <v>156</v>
      </c>
      <c r="G292" s="247"/>
      <c r="H292" s="250">
        <v>9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142</v>
      </c>
      <c r="AU292" s="256" t="s">
        <v>81</v>
      </c>
      <c r="AV292" s="14" t="s">
        <v>136</v>
      </c>
      <c r="AW292" s="14" t="s">
        <v>34</v>
      </c>
      <c r="AX292" s="14" t="s">
        <v>79</v>
      </c>
      <c r="AY292" s="256" t="s">
        <v>129</v>
      </c>
    </row>
    <row r="293" s="2" customFormat="1" ht="24.15" customHeight="1">
      <c r="A293" s="41"/>
      <c r="B293" s="42"/>
      <c r="C293" s="258" t="s">
        <v>391</v>
      </c>
      <c r="D293" s="258" t="s">
        <v>194</v>
      </c>
      <c r="E293" s="259" t="s">
        <v>392</v>
      </c>
      <c r="F293" s="260" t="s">
        <v>393</v>
      </c>
      <c r="G293" s="261" t="s">
        <v>368</v>
      </c>
      <c r="H293" s="262">
        <v>1</v>
      </c>
      <c r="I293" s="263"/>
      <c r="J293" s="264">
        <f>ROUND(I293*H293,2)</f>
        <v>0</v>
      </c>
      <c r="K293" s="260" t="s">
        <v>135</v>
      </c>
      <c r="L293" s="265"/>
      <c r="M293" s="266" t="s">
        <v>28</v>
      </c>
      <c r="N293" s="267" t="s">
        <v>43</v>
      </c>
      <c r="O293" s="87"/>
      <c r="P293" s="224">
        <f>O293*H293</f>
        <v>0</v>
      </c>
      <c r="Q293" s="224">
        <v>0.0037000000000000002</v>
      </c>
      <c r="R293" s="224">
        <f>Q293*H293</f>
        <v>0.0037000000000000002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152</v>
      </c>
      <c r="AT293" s="226" t="s">
        <v>194</v>
      </c>
      <c r="AU293" s="226" t="s">
        <v>81</v>
      </c>
      <c r="AY293" s="20" t="s">
        <v>129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136</v>
      </c>
      <c r="BM293" s="226" t="s">
        <v>394</v>
      </c>
    </row>
    <row r="294" s="2" customFormat="1">
      <c r="A294" s="41"/>
      <c r="B294" s="42"/>
      <c r="C294" s="43"/>
      <c r="D294" s="228" t="s">
        <v>138</v>
      </c>
      <c r="E294" s="43"/>
      <c r="F294" s="229" t="s">
        <v>393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138</v>
      </c>
      <c r="AU294" s="20" t="s">
        <v>81</v>
      </c>
    </row>
    <row r="295" s="2" customFormat="1">
      <c r="A295" s="41"/>
      <c r="B295" s="42"/>
      <c r="C295" s="43"/>
      <c r="D295" s="228" t="s">
        <v>183</v>
      </c>
      <c r="E295" s="43"/>
      <c r="F295" s="257" t="s">
        <v>395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183</v>
      </c>
      <c r="AU295" s="20" t="s">
        <v>81</v>
      </c>
    </row>
    <row r="296" s="13" customFormat="1">
      <c r="A296" s="13"/>
      <c r="B296" s="235"/>
      <c r="C296" s="236"/>
      <c r="D296" s="228" t="s">
        <v>142</v>
      </c>
      <c r="E296" s="237" t="s">
        <v>28</v>
      </c>
      <c r="F296" s="238" t="s">
        <v>79</v>
      </c>
      <c r="G296" s="236"/>
      <c r="H296" s="239">
        <v>1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142</v>
      </c>
      <c r="AU296" s="245" t="s">
        <v>81</v>
      </c>
      <c r="AV296" s="13" t="s">
        <v>81</v>
      </c>
      <c r="AW296" s="13" t="s">
        <v>34</v>
      </c>
      <c r="AX296" s="13" t="s">
        <v>79</v>
      </c>
      <c r="AY296" s="245" t="s">
        <v>129</v>
      </c>
    </row>
    <row r="297" s="2" customFormat="1" ht="24.15" customHeight="1">
      <c r="A297" s="41"/>
      <c r="B297" s="42"/>
      <c r="C297" s="258" t="s">
        <v>396</v>
      </c>
      <c r="D297" s="258" t="s">
        <v>194</v>
      </c>
      <c r="E297" s="259" t="s">
        <v>397</v>
      </c>
      <c r="F297" s="260" t="s">
        <v>398</v>
      </c>
      <c r="G297" s="261" t="s">
        <v>368</v>
      </c>
      <c r="H297" s="262">
        <v>1</v>
      </c>
      <c r="I297" s="263"/>
      <c r="J297" s="264">
        <f>ROUND(I297*H297,2)</f>
        <v>0</v>
      </c>
      <c r="K297" s="260" t="s">
        <v>135</v>
      </c>
      <c r="L297" s="265"/>
      <c r="M297" s="266" t="s">
        <v>28</v>
      </c>
      <c r="N297" s="267" t="s">
        <v>43</v>
      </c>
      <c r="O297" s="87"/>
      <c r="P297" s="224">
        <f>O297*H297</f>
        <v>0</v>
      </c>
      <c r="Q297" s="224">
        <v>0.0080000000000000002</v>
      </c>
      <c r="R297" s="224">
        <f>Q297*H297</f>
        <v>0.0080000000000000002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152</v>
      </c>
      <c r="AT297" s="226" t="s">
        <v>194</v>
      </c>
      <c r="AU297" s="226" t="s">
        <v>81</v>
      </c>
      <c r="AY297" s="20" t="s">
        <v>129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79</v>
      </c>
      <c r="BK297" s="227">
        <f>ROUND(I297*H297,2)</f>
        <v>0</v>
      </c>
      <c r="BL297" s="20" t="s">
        <v>136</v>
      </c>
      <c r="BM297" s="226" t="s">
        <v>399</v>
      </c>
    </row>
    <row r="298" s="2" customFormat="1">
      <c r="A298" s="41"/>
      <c r="B298" s="42"/>
      <c r="C298" s="43"/>
      <c r="D298" s="228" t="s">
        <v>138</v>
      </c>
      <c r="E298" s="43"/>
      <c r="F298" s="229" t="s">
        <v>398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138</v>
      </c>
      <c r="AU298" s="20" t="s">
        <v>81</v>
      </c>
    </row>
    <row r="299" s="13" customFormat="1">
      <c r="A299" s="13"/>
      <c r="B299" s="235"/>
      <c r="C299" s="236"/>
      <c r="D299" s="228" t="s">
        <v>142</v>
      </c>
      <c r="E299" s="237" t="s">
        <v>28</v>
      </c>
      <c r="F299" s="238" t="s">
        <v>79</v>
      </c>
      <c r="G299" s="236"/>
      <c r="H299" s="239">
        <v>1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142</v>
      </c>
      <c r="AU299" s="245" t="s">
        <v>81</v>
      </c>
      <c r="AV299" s="13" t="s">
        <v>81</v>
      </c>
      <c r="AW299" s="13" t="s">
        <v>34</v>
      </c>
      <c r="AX299" s="13" t="s">
        <v>79</v>
      </c>
      <c r="AY299" s="245" t="s">
        <v>129</v>
      </c>
    </row>
    <row r="300" s="2" customFormat="1" ht="24.15" customHeight="1">
      <c r="A300" s="41"/>
      <c r="B300" s="42"/>
      <c r="C300" s="215" t="s">
        <v>259</v>
      </c>
      <c r="D300" s="215" t="s">
        <v>131</v>
      </c>
      <c r="E300" s="216" t="s">
        <v>400</v>
      </c>
      <c r="F300" s="217" t="s">
        <v>401</v>
      </c>
      <c r="G300" s="218" t="s">
        <v>368</v>
      </c>
      <c r="H300" s="219">
        <v>1</v>
      </c>
      <c r="I300" s="220"/>
      <c r="J300" s="221">
        <f>ROUND(I300*H300,2)</f>
        <v>0</v>
      </c>
      <c r="K300" s="217" t="s">
        <v>135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0.00167</v>
      </c>
      <c r="R300" s="224">
        <f>Q300*H300</f>
        <v>0.00167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136</v>
      </c>
      <c r="AT300" s="226" t="s">
        <v>131</v>
      </c>
      <c r="AU300" s="226" t="s">
        <v>81</v>
      </c>
      <c r="AY300" s="20" t="s">
        <v>129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136</v>
      </c>
      <c r="BM300" s="226" t="s">
        <v>402</v>
      </c>
    </row>
    <row r="301" s="2" customFormat="1">
      <c r="A301" s="41"/>
      <c r="B301" s="42"/>
      <c r="C301" s="43"/>
      <c r="D301" s="228" t="s">
        <v>138</v>
      </c>
      <c r="E301" s="43"/>
      <c r="F301" s="229" t="s">
        <v>403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138</v>
      </c>
      <c r="AU301" s="20" t="s">
        <v>81</v>
      </c>
    </row>
    <row r="302" s="2" customFormat="1">
      <c r="A302" s="41"/>
      <c r="B302" s="42"/>
      <c r="C302" s="43"/>
      <c r="D302" s="233" t="s">
        <v>140</v>
      </c>
      <c r="E302" s="43"/>
      <c r="F302" s="234" t="s">
        <v>404</v>
      </c>
      <c r="G302" s="43"/>
      <c r="H302" s="43"/>
      <c r="I302" s="230"/>
      <c r="J302" s="43"/>
      <c r="K302" s="43"/>
      <c r="L302" s="47"/>
      <c r="M302" s="231"/>
      <c r="N302" s="232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140</v>
      </c>
      <c r="AU302" s="20" t="s">
        <v>81</v>
      </c>
    </row>
    <row r="303" s="13" customFormat="1">
      <c r="A303" s="13"/>
      <c r="B303" s="235"/>
      <c r="C303" s="236"/>
      <c r="D303" s="228" t="s">
        <v>142</v>
      </c>
      <c r="E303" s="237" t="s">
        <v>28</v>
      </c>
      <c r="F303" s="238" t="s">
        <v>79</v>
      </c>
      <c r="G303" s="236"/>
      <c r="H303" s="239">
        <v>1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142</v>
      </c>
      <c r="AU303" s="245" t="s">
        <v>81</v>
      </c>
      <c r="AV303" s="13" t="s">
        <v>81</v>
      </c>
      <c r="AW303" s="13" t="s">
        <v>34</v>
      </c>
      <c r="AX303" s="13" t="s">
        <v>72</v>
      </c>
      <c r="AY303" s="245" t="s">
        <v>129</v>
      </c>
    </row>
    <row r="304" s="14" customFormat="1">
      <c r="A304" s="14"/>
      <c r="B304" s="246"/>
      <c r="C304" s="247"/>
      <c r="D304" s="228" t="s">
        <v>142</v>
      </c>
      <c r="E304" s="248" t="s">
        <v>28</v>
      </c>
      <c r="F304" s="249" t="s">
        <v>156</v>
      </c>
      <c r="G304" s="247"/>
      <c r="H304" s="250">
        <v>1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6" t="s">
        <v>142</v>
      </c>
      <c r="AU304" s="256" t="s">
        <v>81</v>
      </c>
      <c r="AV304" s="14" t="s">
        <v>136</v>
      </c>
      <c r="AW304" s="14" t="s">
        <v>34</v>
      </c>
      <c r="AX304" s="14" t="s">
        <v>79</v>
      </c>
      <c r="AY304" s="256" t="s">
        <v>129</v>
      </c>
    </row>
    <row r="305" s="2" customFormat="1" ht="21.75" customHeight="1">
      <c r="A305" s="41"/>
      <c r="B305" s="42"/>
      <c r="C305" s="258" t="s">
        <v>405</v>
      </c>
      <c r="D305" s="258" t="s">
        <v>194</v>
      </c>
      <c r="E305" s="259" t="s">
        <v>406</v>
      </c>
      <c r="F305" s="260" t="s">
        <v>407</v>
      </c>
      <c r="G305" s="261" t="s">
        <v>368</v>
      </c>
      <c r="H305" s="262">
        <v>1</v>
      </c>
      <c r="I305" s="263"/>
      <c r="J305" s="264">
        <f>ROUND(I305*H305,2)</f>
        <v>0</v>
      </c>
      <c r="K305" s="260" t="s">
        <v>135</v>
      </c>
      <c r="L305" s="265"/>
      <c r="M305" s="266" t="s">
        <v>28</v>
      </c>
      <c r="N305" s="267" t="s">
        <v>43</v>
      </c>
      <c r="O305" s="87"/>
      <c r="P305" s="224">
        <f>O305*H305</f>
        <v>0</v>
      </c>
      <c r="Q305" s="224">
        <v>0.010699999999999999</v>
      </c>
      <c r="R305" s="224">
        <f>Q305*H305</f>
        <v>0.010699999999999999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152</v>
      </c>
      <c r="AT305" s="226" t="s">
        <v>194</v>
      </c>
      <c r="AU305" s="226" t="s">
        <v>81</v>
      </c>
      <c r="AY305" s="20" t="s">
        <v>129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79</v>
      </c>
      <c r="BK305" s="227">
        <f>ROUND(I305*H305,2)</f>
        <v>0</v>
      </c>
      <c r="BL305" s="20" t="s">
        <v>136</v>
      </c>
      <c r="BM305" s="226" t="s">
        <v>408</v>
      </c>
    </row>
    <row r="306" s="2" customFormat="1">
      <c r="A306" s="41"/>
      <c r="B306" s="42"/>
      <c r="C306" s="43"/>
      <c r="D306" s="228" t="s">
        <v>138</v>
      </c>
      <c r="E306" s="43"/>
      <c r="F306" s="229" t="s">
        <v>407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138</v>
      </c>
      <c r="AU306" s="20" t="s">
        <v>81</v>
      </c>
    </row>
    <row r="307" s="13" customFormat="1">
      <c r="A307" s="13"/>
      <c r="B307" s="235"/>
      <c r="C307" s="236"/>
      <c r="D307" s="228" t="s">
        <v>142</v>
      </c>
      <c r="E307" s="237" t="s">
        <v>28</v>
      </c>
      <c r="F307" s="238" t="s">
        <v>79</v>
      </c>
      <c r="G307" s="236"/>
      <c r="H307" s="239">
        <v>1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142</v>
      </c>
      <c r="AU307" s="245" t="s">
        <v>81</v>
      </c>
      <c r="AV307" s="13" t="s">
        <v>81</v>
      </c>
      <c r="AW307" s="13" t="s">
        <v>34</v>
      </c>
      <c r="AX307" s="13" t="s">
        <v>72</v>
      </c>
      <c r="AY307" s="245" t="s">
        <v>129</v>
      </c>
    </row>
    <row r="308" s="14" customFormat="1">
      <c r="A308" s="14"/>
      <c r="B308" s="246"/>
      <c r="C308" s="247"/>
      <c r="D308" s="228" t="s">
        <v>142</v>
      </c>
      <c r="E308" s="248" t="s">
        <v>28</v>
      </c>
      <c r="F308" s="249" t="s">
        <v>156</v>
      </c>
      <c r="G308" s="247"/>
      <c r="H308" s="250">
        <v>1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142</v>
      </c>
      <c r="AU308" s="256" t="s">
        <v>81</v>
      </c>
      <c r="AV308" s="14" t="s">
        <v>136</v>
      </c>
      <c r="AW308" s="14" t="s">
        <v>34</v>
      </c>
      <c r="AX308" s="14" t="s">
        <v>79</v>
      </c>
      <c r="AY308" s="256" t="s">
        <v>129</v>
      </c>
    </row>
    <row r="309" s="2" customFormat="1" ht="24.15" customHeight="1">
      <c r="A309" s="41"/>
      <c r="B309" s="42"/>
      <c r="C309" s="215" t="s">
        <v>254</v>
      </c>
      <c r="D309" s="215" t="s">
        <v>131</v>
      </c>
      <c r="E309" s="216" t="s">
        <v>409</v>
      </c>
      <c r="F309" s="217" t="s">
        <v>410</v>
      </c>
      <c r="G309" s="218" t="s">
        <v>368</v>
      </c>
      <c r="H309" s="219">
        <v>5</v>
      </c>
      <c r="I309" s="220"/>
      <c r="J309" s="221">
        <f>ROUND(I309*H309,2)</f>
        <v>0</v>
      </c>
      <c r="K309" s="217" t="s">
        <v>135</v>
      </c>
      <c r="L309" s="47"/>
      <c r="M309" s="222" t="s">
        <v>28</v>
      </c>
      <c r="N309" s="223" t="s">
        <v>43</v>
      </c>
      <c r="O309" s="87"/>
      <c r="P309" s="224">
        <f>O309*H309</f>
        <v>0</v>
      </c>
      <c r="Q309" s="224">
        <v>0.0017099999999999999</v>
      </c>
      <c r="R309" s="224">
        <f>Q309*H309</f>
        <v>0.0085500000000000003</v>
      </c>
      <c r="S309" s="224">
        <v>0</v>
      </c>
      <c r="T309" s="225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6" t="s">
        <v>136</v>
      </c>
      <c r="AT309" s="226" t="s">
        <v>131</v>
      </c>
      <c r="AU309" s="226" t="s">
        <v>81</v>
      </c>
      <c r="AY309" s="20" t="s">
        <v>129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20" t="s">
        <v>79</v>
      </c>
      <c r="BK309" s="227">
        <f>ROUND(I309*H309,2)</f>
        <v>0</v>
      </c>
      <c r="BL309" s="20" t="s">
        <v>136</v>
      </c>
      <c r="BM309" s="226" t="s">
        <v>411</v>
      </c>
    </row>
    <row r="310" s="2" customFormat="1">
      <c r="A310" s="41"/>
      <c r="B310" s="42"/>
      <c r="C310" s="43"/>
      <c r="D310" s="228" t="s">
        <v>138</v>
      </c>
      <c r="E310" s="43"/>
      <c r="F310" s="229" t="s">
        <v>412</v>
      </c>
      <c r="G310" s="43"/>
      <c r="H310" s="43"/>
      <c r="I310" s="230"/>
      <c r="J310" s="43"/>
      <c r="K310" s="43"/>
      <c r="L310" s="47"/>
      <c r="M310" s="231"/>
      <c r="N310" s="232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138</v>
      </c>
      <c r="AU310" s="20" t="s">
        <v>81</v>
      </c>
    </row>
    <row r="311" s="2" customFormat="1">
      <c r="A311" s="41"/>
      <c r="B311" s="42"/>
      <c r="C311" s="43"/>
      <c r="D311" s="233" t="s">
        <v>140</v>
      </c>
      <c r="E311" s="43"/>
      <c r="F311" s="234" t="s">
        <v>413</v>
      </c>
      <c r="G311" s="43"/>
      <c r="H311" s="43"/>
      <c r="I311" s="230"/>
      <c r="J311" s="43"/>
      <c r="K311" s="43"/>
      <c r="L311" s="47"/>
      <c r="M311" s="231"/>
      <c r="N311" s="232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140</v>
      </c>
      <c r="AU311" s="20" t="s">
        <v>81</v>
      </c>
    </row>
    <row r="312" s="13" customFormat="1">
      <c r="A312" s="13"/>
      <c r="B312" s="235"/>
      <c r="C312" s="236"/>
      <c r="D312" s="228" t="s">
        <v>142</v>
      </c>
      <c r="E312" s="237" t="s">
        <v>28</v>
      </c>
      <c r="F312" s="238" t="s">
        <v>414</v>
      </c>
      <c r="G312" s="236"/>
      <c r="H312" s="239">
        <v>5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142</v>
      </c>
      <c r="AU312" s="245" t="s">
        <v>81</v>
      </c>
      <c r="AV312" s="13" t="s">
        <v>81</v>
      </c>
      <c r="AW312" s="13" t="s">
        <v>34</v>
      </c>
      <c r="AX312" s="13" t="s">
        <v>72</v>
      </c>
      <c r="AY312" s="245" t="s">
        <v>129</v>
      </c>
    </row>
    <row r="313" s="14" customFormat="1">
      <c r="A313" s="14"/>
      <c r="B313" s="246"/>
      <c r="C313" s="247"/>
      <c r="D313" s="228" t="s">
        <v>142</v>
      </c>
      <c r="E313" s="248" t="s">
        <v>28</v>
      </c>
      <c r="F313" s="249" t="s">
        <v>156</v>
      </c>
      <c r="G313" s="247"/>
      <c r="H313" s="250">
        <v>5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142</v>
      </c>
      <c r="AU313" s="256" t="s">
        <v>81</v>
      </c>
      <c r="AV313" s="14" t="s">
        <v>136</v>
      </c>
      <c r="AW313" s="14" t="s">
        <v>34</v>
      </c>
      <c r="AX313" s="14" t="s">
        <v>79</v>
      </c>
      <c r="AY313" s="256" t="s">
        <v>129</v>
      </c>
    </row>
    <row r="314" s="2" customFormat="1" ht="24.15" customHeight="1">
      <c r="A314" s="41"/>
      <c r="B314" s="42"/>
      <c r="C314" s="258" t="s">
        <v>415</v>
      </c>
      <c r="D314" s="258" t="s">
        <v>194</v>
      </c>
      <c r="E314" s="259" t="s">
        <v>416</v>
      </c>
      <c r="F314" s="260" t="s">
        <v>417</v>
      </c>
      <c r="G314" s="261" t="s">
        <v>368</v>
      </c>
      <c r="H314" s="262">
        <v>1</v>
      </c>
      <c r="I314" s="263"/>
      <c r="J314" s="264">
        <f>ROUND(I314*H314,2)</f>
        <v>0</v>
      </c>
      <c r="K314" s="260" t="s">
        <v>135</v>
      </c>
      <c r="L314" s="265"/>
      <c r="M314" s="266" t="s">
        <v>28</v>
      </c>
      <c r="N314" s="267" t="s">
        <v>43</v>
      </c>
      <c r="O314" s="87"/>
      <c r="P314" s="224">
        <f>O314*H314</f>
        <v>0</v>
      </c>
      <c r="Q314" s="224">
        <v>0.019699999999999999</v>
      </c>
      <c r="R314" s="224">
        <f>Q314*H314</f>
        <v>0.019699999999999999</v>
      </c>
      <c r="S314" s="224">
        <v>0</v>
      </c>
      <c r="T314" s="225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6" t="s">
        <v>152</v>
      </c>
      <c r="AT314" s="226" t="s">
        <v>194</v>
      </c>
      <c r="AU314" s="226" t="s">
        <v>81</v>
      </c>
      <c r="AY314" s="20" t="s">
        <v>129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0" t="s">
        <v>79</v>
      </c>
      <c r="BK314" s="227">
        <f>ROUND(I314*H314,2)</f>
        <v>0</v>
      </c>
      <c r="BL314" s="20" t="s">
        <v>136</v>
      </c>
      <c r="BM314" s="226" t="s">
        <v>418</v>
      </c>
    </row>
    <row r="315" s="2" customFormat="1">
      <c r="A315" s="41"/>
      <c r="B315" s="42"/>
      <c r="C315" s="43"/>
      <c r="D315" s="228" t="s">
        <v>138</v>
      </c>
      <c r="E315" s="43"/>
      <c r="F315" s="229" t="s">
        <v>417</v>
      </c>
      <c r="G315" s="43"/>
      <c r="H315" s="43"/>
      <c r="I315" s="230"/>
      <c r="J315" s="43"/>
      <c r="K315" s="43"/>
      <c r="L315" s="47"/>
      <c r="M315" s="231"/>
      <c r="N315" s="232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138</v>
      </c>
      <c r="AU315" s="20" t="s">
        <v>81</v>
      </c>
    </row>
    <row r="316" s="13" customFormat="1">
      <c r="A316" s="13"/>
      <c r="B316" s="235"/>
      <c r="C316" s="236"/>
      <c r="D316" s="228" t="s">
        <v>142</v>
      </c>
      <c r="E316" s="237" t="s">
        <v>28</v>
      </c>
      <c r="F316" s="238" t="s">
        <v>371</v>
      </c>
      <c r="G316" s="236"/>
      <c r="H316" s="239">
        <v>1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142</v>
      </c>
      <c r="AU316" s="245" t="s">
        <v>81</v>
      </c>
      <c r="AV316" s="13" t="s">
        <v>81</v>
      </c>
      <c r="AW316" s="13" t="s">
        <v>34</v>
      </c>
      <c r="AX316" s="13" t="s">
        <v>72</v>
      </c>
      <c r="AY316" s="245" t="s">
        <v>129</v>
      </c>
    </row>
    <row r="317" s="14" customFormat="1">
      <c r="A317" s="14"/>
      <c r="B317" s="246"/>
      <c r="C317" s="247"/>
      <c r="D317" s="228" t="s">
        <v>142</v>
      </c>
      <c r="E317" s="248" t="s">
        <v>28</v>
      </c>
      <c r="F317" s="249" t="s">
        <v>156</v>
      </c>
      <c r="G317" s="247"/>
      <c r="H317" s="250">
        <v>1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142</v>
      </c>
      <c r="AU317" s="256" t="s">
        <v>81</v>
      </c>
      <c r="AV317" s="14" t="s">
        <v>136</v>
      </c>
      <c r="AW317" s="14" t="s">
        <v>34</v>
      </c>
      <c r="AX317" s="14" t="s">
        <v>79</v>
      </c>
      <c r="AY317" s="256" t="s">
        <v>129</v>
      </c>
    </row>
    <row r="318" s="2" customFormat="1" ht="33" customHeight="1">
      <c r="A318" s="41"/>
      <c r="B318" s="42"/>
      <c r="C318" s="258" t="s">
        <v>267</v>
      </c>
      <c r="D318" s="258" t="s">
        <v>194</v>
      </c>
      <c r="E318" s="259" t="s">
        <v>419</v>
      </c>
      <c r="F318" s="260" t="s">
        <v>420</v>
      </c>
      <c r="G318" s="261" t="s">
        <v>368</v>
      </c>
      <c r="H318" s="262">
        <v>4</v>
      </c>
      <c r="I318" s="263"/>
      <c r="J318" s="264">
        <f>ROUND(I318*H318,2)</f>
        <v>0</v>
      </c>
      <c r="K318" s="260" t="s">
        <v>135</v>
      </c>
      <c r="L318" s="265"/>
      <c r="M318" s="266" t="s">
        <v>28</v>
      </c>
      <c r="N318" s="267" t="s">
        <v>43</v>
      </c>
      <c r="O318" s="87"/>
      <c r="P318" s="224">
        <f>O318*H318</f>
        <v>0</v>
      </c>
      <c r="Q318" s="224">
        <v>0.0178</v>
      </c>
      <c r="R318" s="224">
        <f>Q318*H318</f>
        <v>0.071199999999999999</v>
      </c>
      <c r="S318" s="224">
        <v>0</v>
      </c>
      <c r="T318" s="225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6" t="s">
        <v>152</v>
      </c>
      <c r="AT318" s="226" t="s">
        <v>194</v>
      </c>
      <c r="AU318" s="226" t="s">
        <v>81</v>
      </c>
      <c r="AY318" s="20" t="s">
        <v>129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20" t="s">
        <v>79</v>
      </c>
      <c r="BK318" s="227">
        <f>ROUND(I318*H318,2)</f>
        <v>0</v>
      </c>
      <c r="BL318" s="20" t="s">
        <v>136</v>
      </c>
      <c r="BM318" s="226" t="s">
        <v>421</v>
      </c>
    </row>
    <row r="319" s="2" customFormat="1">
      <c r="A319" s="41"/>
      <c r="B319" s="42"/>
      <c r="C319" s="43"/>
      <c r="D319" s="228" t="s">
        <v>138</v>
      </c>
      <c r="E319" s="43"/>
      <c r="F319" s="229" t="s">
        <v>420</v>
      </c>
      <c r="G319" s="43"/>
      <c r="H319" s="43"/>
      <c r="I319" s="230"/>
      <c r="J319" s="43"/>
      <c r="K319" s="43"/>
      <c r="L319" s="47"/>
      <c r="M319" s="231"/>
      <c r="N319" s="232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138</v>
      </c>
      <c r="AU319" s="20" t="s">
        <v>81</v>
      </c>
    </row>
    <row r="320" s="13" customFormat="1">
      <c r="A320" s="13"/>
      <c r="B320" s="235"/>
      <c r="C320" s="236"/>
      <c r="D320" s="228" t="s">
        <v>142</v>
      </c>
      <c r="E320" s="237" t="s">
        <v>28</v>
      </c>
      <c r="F320" s="238" t="s">
        <v>422</v>
      </c>
      <c r="G320" s="236"/>
      <c r="H320" s="239">
        <v>4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142</v>
      </c>
      <c r="AU320" s="245" t="s">
        <v>81</v>
      </c>
      <c r="AV320" s="13" t="s">
        <v>81</v>
      </c>
      <c r="AW320" s="13" t="s">
        <v>34</v>
      </c>
      <c r="AX320" s="13" t="s">
        <v>72</v>
      </c>
      <c r="AY320" s="245" t="s">
        <v>129</v>
      </c>
    </row>
    <row r="321" s="14" customFormat="1">
      <c r="A321" s="14"/>
      <c r="B321" s="246"/>
      <c r="C321" s="247"/>
      <c r="D321" s="228" t="s">
        <v>142</v>
      </c>
      <c r="E321" s="248" t="s">
        <v>28</v>
      </c>
      <c r="F321" s="249" t="s">
        <v>156</v>
      </c>
      <c r="G321" s="247"/>
      <c r="H321" s="250">
        <v>4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142</v>
      </c>
      <c r="AU321" s="256" t="s">
        <v>81</v>
      </c>
      <c r="AV321" s="14" t="s">
        <v>136</v>
      </c>
      <c r="AW321" s="14" t="s">
        <v>34</v>
      </c>
      <c r="AX321" s="14" t="s">
        <v>79</v>
      </c>
      <c r="AY321" s="256" t="s">
        <v>129</v>
      </c>
    </row>
    <row r="322" s="2" customFormat="1" ht="24.15" customHeight="1">
      <c r="A322" s="41"/>
      <c r="B322" s="42"/>
      <c r="C322" s="215" t="s">
        <v>423</v>
      </c>
      <c r="D322" s="215" t="s">
        <v>131</v>
      </c>
      <c r="E322" s="216" t="s">
        <v>424</v>
      </c>
      <c r="F322" s="217" t="s">
        <v>425</v>
      </c>
      <c r="G322" s="218" t="s">
        <v>134</v>
      </c>
      <c r="H322" s="219">
        <v>388.19999999999999</v>
      </c>
      <c r="I322" s="220"/>
      <c r="J322" s="221">
        <f>ROUND(I322*H322,2)</f>
        <v>0</v>
      </c>
      <c r="K322" s="217" t="s">
        <v>135</v>
      </c>
      <c r="L322" s="47"/>
      <c r="M322" s="222" t="s">
        <v>28</v>
      </c>
      <c r="N322" s="223" t="s">
        <v>43</v>
      </c>
      <c r="O322" s="87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6" t="s">
        <v>136</v>
      </c>
      <c r="AT322" s="226" t="s">
        <v>131</v>
      </c>
      <c r="AU322" s="226" t="s">
        <v>81</v>
      </c>
      <c r="AY322" s="20" t="s">
        <v>129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20" t="s">
        <v>79</v>
      </c>
      <c r="BK322" s="227">
        <f>ROUND(I322*H322,2)</f>
        <v>0</v>
      </c>
      <c r="BL322" s="20" t="s">
        <v>136</v>
      </c>
      <c r="BM322" s="226" t="s">
        <v>426</v>
      </c>
    </row>
    <row r="323" s="2" customFormat="1">
      <c r="A323" s="41"/>
      <c r="B323" s="42"/>
      <c r="C323" s="43"/>
      <c r="D323" s="228" t="s">
        <v>138</v>
      </c>
      <c r="E323" s="43"/>
      <c r="F323" s="229" t="s">
        <v>427</v>
      </c>
      <c r="G323" s="43"/>
      <c r="H323" s="43"/>
      <c r="I323" s="230"/>
      <c r="J323" s="43"/>
      <c r="K323" s="43"/>
      <c r="L323" s="47"/>
      <c r="M323" s="231"/>
      <c r="N323" s="232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138</v>
      </c>
      <c r="AU323" s="20" t="s">
        <v>81</v>
      </c>
    </row>
    <row r="324" s="2" customFormat="1">
      <c r="A324" s="41"/>
      <c r="B324" s="42"/>
      <c r="C324" s="43"/>
      <c r="D324" s="233" t="s">
        <v>140</v>
      </c>
      <c r="E324" s="43"/>
      <c r="F324" s="234" t="s">
        <v>428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140</v>
      </c>
      <c r="AU324" s="20" t="s">
        <v>81</v>
      </c>
    </row>
    <row r="325" s="13" customFormat="1">
      <c r="A325" s="13"/>
      <c r="B325" s="235"/>
      <c r="C325" s="236"/>
      <c r="D325" s="228" t="s">
        <v>142</v>
      </c>
      <c r="E325" s="237" t="s">
        <v>28</v>
      </c>
      <c r="F325" s="238" t="s">
        <v>429</v>
      </c>
      <c r="G325" s="236"/>
      <c r="H325" s="239">
        <v>380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142</v>
      </c>
      <c r="AU325" s="245" t="s">
        <v>81</v>
      </c>
      <c r="AV325" s="13" t="s">
        <v>81</v>
      </c>
      <c r="AW325" s="13" t="s">
        <v>34</v>
      </c>
      <c r="AX325" s="13" t="s">
        <v>72</v>
      </c>
      <c r="AY325" s="245" t="s">
        <v>129</v>
      </c>
    </row>
    <row r="326" s="13" customFormat="1">
      <c r="A326" s="13"/>
      <c r="B326" s="235"/>
      <c r="C326" s="236"/>
      <c r="D326" s="228" t="s">
        <v>142</v>
      </c>
      <c r="E326" s="237" t="s">
        <v>28</v>
      </c>
      <c r="F326" s="238" t="s">
        <v>430</v>
      </c>
      <c r="G326" s="236"/>
      <c r="H326" s="239">
        <v>8.1999999999999993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142</v>
      </c>
      <c r="AU326" s="245" t="s">
        <v>81</v>
      </c>
      <c r="AV326" s="13" t="s">
        <v>81</v>
      </c>
      <c r="AW326" s="13" t="s">
        <v>34</v>
      </c>
      <c r="AX326" s="13" t="s">
        <v>72</v>
      </c>
      <c r="AY326" s="245" t="s">
        <v>129</v>
      </c>
    </row>
    <row r="327" s="14" customFormat="1">
      <c r="A327" s="14"/>
      <c r="B327" s="246"/>
      <c r="C327" s="247"/>
      <c r="D327" s="228" t="s">
        <v>142</v>
      </c>
      <c r="E327" s="248" t="s">
        <v>28</v>
      </c>
      <c r="F327" s="249" t="s">
        <v>156</v>
      </c>
      <c r="G327" s="247"/>
      <c r="H327" s="250">
        <v>388.19999999999999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6" t="s">
        <v>142</v>
      </c>
      <c r="AU327" s="256" t="s">
        <v>81</v>
      </c>
      <c r="AV327" s="14" t="s">
        <v>136</v>
      </c>
      <c r="AW327" s="14" t="s">
        <v>34</v>
      </c>
      <c r="AX327" s="14" t="s">
        <v>79</v>
      </c>
      <c r="AY327" s="256" t="s">
        <v>129</v>
      </c>
    </row>
    <row r="328" s="2" customFormat="1" ht="24.15" customHeight="1">
      <c r="A328" s="41"/>
      <c r="B328" s="42"/>
      <c r="C328" s="258" t="s">
        <v>278</v>
      </c>
      <c r="D328" s="258" t="s">
        <v>194</v>
      </c>
      <c r="E328" s="259" t="s">
        <v>431</v>
      </c>
      <c r="F328" s="260" t="s">
        <v>432</v>
      </c>
      <c r="G328" s="261" t="s">
        <v>134</v>
      </c>
      <c r="H328" s="262">
        <v>395.964</v>
      </c>
      <c r="I328" s="263"/>
      <c r="J328" s="264">
        <f>ROUND(I328*H328,2)</f>
        <v>0</v>
      </c>
      <c r="K328" s="260" t="s">
        <v>135</v>
      </c>
      <c r="L328" s="265"/>
      <c r="M328" s="266" t="s">
        <v>28</v>
      </c>
      <c r="N328" s="267" t="s">
        <v>43</v>
      </c>
      <c r="O328" s="87"/>
      <c r="P328" s="224">
        <f>O328*H328</f>
        <v>0</v>
      </c>
      <c r="Q328" s="224">
        <v>0.0031800000000000001</v>
      </c>
      <c r="R328" s="224">
        <f>Q328*H328</f>
        <v>1.25916552</v>
      </c>
      <c r="S328" s="224">
        <v>0</v>
      </c>
      <c r="T328" s="225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6" t="s">
        <v>152</v>
      </c>
      <c r="AT328" s="226" t="s">
        <v>194</v>
      </c>
      <c r="AU328" s="226" t="s">
        <v>81</v>
      </c>
      <c r="AY328" s="20" t="s">
        <v>129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20" t="s">
        <v>79</v>
      </c>
      <c r="BK328" s="227">
        <f>ROUND(I328*H328,2)</f>
        <v>0</v>
      </c>
      <c r="BL328" s="20" t="s">
        <v>136</v>
      </c>
      <c r="BM328" s="226" t="s">
        <v>433</v>
      </c>
    </row>
    <row r="329" s="2" customFormat="1">
      <c r="A329" s="41"/>
      <c r="B329" s="42"/>
      <c r="C329" s="43"/>
      <c r="D329" s="228" t="s">
        <v>138</v>
      </c>
      <c r="E329" s="43"/>
      <c r="F329" s="229" t="s">
        <v>432</v>
      </c>
      <c r="G329" s="43"/>
      <c r="H329" s="43"/>
      <c r="I329" s="230"/>
      <c r="J329" s="43"/>
      <c r="K329" s="43"/>
      <c r="L329" s="47"/>
      <c r="M329" s="231"/>
      <c r="N329" s="232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138</v>
      </c>
      <c r="AU329" s="20" t="s">
        <v>81</v>
      </c>
    </row>
    <row r="330" s="13" customFormat="1">
      <c r="A330" s="13"/>
      <c r="B330" s="235"/>
      <c r="C330" s="236"/>
      <c r="D330" s="228" t="s">
        <v>142</v>
      </c>
      <c r="E330" s="237" t="s">
        <v>28</v>
      </c>
      <c r="F330" s="238" t="s">
        <v>434</v>
      </c>
      <c r="G330" s="236"/>
      <c r="H330" s="239">
        <v>388.19999999999999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142</v>
      </c>
      <c r="AU330" s="245" t="s">
        <v>81</v>
      </c>
      <c r="AV330" s="13" t="s">
        <v>81</v>
      </c>
      <c r="AW330" s="13" t="s">
        <v>34</v>
      </c>
      <c r="AX330" s="13" t="s">
        <v>79</v>
      </c>
      <c r="AY330" s="245" t="s">
        <v>129</v>
      </c>
    </row>
    <row r="331" s="13" customFormat="1">
      <c r="A331" s="13"/>
      <c r="B331" s="235"/>
      <c r="C331" s="236"/>
      <c r="D331" s="228" t="s">
        <v>142</v>
      </c>
      <c r="E331" s="236"/>
      <c r="F331" s="238" t="s">
        <v>435</v>
      </c>
      <c r="G331" s="236"/>
      <c r="H331" s="239">
        <v>395.964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142</v>
      </c>
      <c r="AU331" s="245" t="s">
        <v>81</v>
      </c>
      <c r="AV331" s="13" t="s">
        <v>81</v>
      </c>
      <c r="AW331" s="13" t="s">
        <v>4</v>
      </c>
      <c r="AX331" s="13" t="s">
        <v>79</v>
      </c>
      <c r="AY331" s="245" t="s">
        <v>129</v>
      </c>
    </row>
    <row r="332" s="2" customFormat="1" ht="24.15" customHeight="1">
      <c r="A332" s="41"/>
      <c r="B332" s="42"/>
      <c r="C332" s="215" t="s">
        <v>436</v>
      </c>
      <c r="D332" s="215" t="s">
        <v>131</v>
      </c>
      <c r="E332" s="216" t="s">
        <v>437</v>
      </c>
      <c r="F332" s="217" t="s">
        <v>438</v>
      </c>
      <c r="G332" s="218" t="s">
        <v>368</v>
      </c>
      <c r="H332" s="219">
        <v>7</v>
      </c>
      <c r="I332" s="220"/>
      <c r="J332" s="221">
        <f>ROUND(I332*H332,2)</f>
        <v>0</v>
      </c>
      <c r="K332" s="217" t="s">
        <v>135</v>
      </c>
      <c r="L332" s="47"/>
      <c r="M332" s="222" t="s">
        <v>28</v>
      </c>
      <c r="N332" s="223" t="s">
        <v>43</v>
      </c>
      <c r="O332" s="87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136</v>
      </c>
      <c r="AT332" s="226" t="s">
        <v>131</v>
      </c>
      <c r="AU332" s="226" t="s">
        <v>81</v>
      </c>
      <c r="AY332" s="20" t="s">
        <v>129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20" t="s">
        <v>79</v>
      </c>
      <c r="BK332" s="227">
        <f>ROUND(I332*H332,2)</f>
        <v>0</v>
      </c>
      <c r="BL332" s="20" t="s">
        <v>136</v>
      </c>
      <c r="BM332" s="226" t="s">
        <v>439</v>
      </c>
    </row>
    <row r="333" s="2" customFormat="1">
      <c r="A333" s="41"/>
      <c r="B333" s="42"/>
      <c r="C333" s="43"/>
      <c r="D333" s="228" t="s">
        <v>138</v>
      </c>
      <c r="E333" s="43"/>
      <c r="F333" s="229" t="s">
        <v>440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138</v>
      </c>
      <c r="AU333" s="20" t="s">
        <v>81</v>
      </c>
    </row>
    <row r="334" s="2" customFormat="1">
      <c r="A334" s="41"/>
      <c r="B334" s="42"/>
      <c r="C334" s="43"/>
      <c r="D334" s="233" t="s">
        <v>140</v>
      </c>
      <c r="E334" s="43"/>
      <c r="F334" s="234" t="s">
        <v>441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140</v>
      </c>
      <c r="AU334" s="20" t="s">
        <v>81</v>
      </c>
    </row>
    <row r="335" s="13" customFormat="1">
      <c r="A335" s="13"/>
      <c r="B335" s="235"/>
      <c r="C335" s="236"/>
      <c r="D335" s="228" t="s">
        <v>142</v>
      </c>
      <c r="E335" s="237" t="s">
        <v>28</v>
      </c>
      <c r="F335" s="238" t="s">
        <v>442</v>
      </c>
      <c r="G335" s="236"/>
      <c r="H335" s="239">
        <v>7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142</v>
      </c>
      <c r="AU335" s="245" t="s">
        <v>81</v>
      </c>
      <c r="AV335" s="13" t="s">
        <v>81</v>
      </c>
      <c r="AW335" s="13" t="s">
        <v>34</v>
      </c>
      <c r="AX335" s="13" t="s">
        <v>79</v>
      </c>
      <c r="AY335" s="245" t="s">
        <v>129</v>
      </c>
    </row>
    <row r="336" s="2" customFormat="1" ht="16.5" customHeight="1">
      <c r="A336" s="41"/>
      <c r="B336" s="42"/>
      <c r="C336" s="258" t="s">
        <v>283</v>
      </c>
      <c r="D336" s="258" t="s">
        <v>194</v>
      </c>
      <c r="E336" s="259" t="s">
        <v>443</v>
      </c>
      <c r="F336" s="260" t="s">
        <v>444</v>
      </c>
      <c r="G336" s="261" t="s">
        <v>368</v>
      </c>
      <c r="H336" s="262">
        <v>5</v>
      </c>
      <c r="I336" s="263"/>
      <c r="J336" s="264">
        <f>ROUND(I336*H336,2)</f>
        <v>0</v>
      </c>
      <c r="K336" s="260" t="s">
        <v>135</v>
      </c>
      <c r="L336" s="265"/>
      <c r="M336" s="266" t="s">
        <v>28</v>
      </c>
      <c r="N336" s="267" t="s">
        <v>43</v>
      </c>
      <c r="O336" s="87"/>
      <c r="P336" s="224">
        <f>O336*H336</f>
        <v>0</v>
      </c>
      <c r="Q336" s="224">
        <v>0.00107</v>
      </c>
      <c r="R336" s="224">
        <f>Q336*H336</f>
        <v>0.0053499999999999997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152</v>
      </c>
      <c r="AT336" s="226" t="s">
        <v>194</v>
      </c>
      <c r="AU336" s="226" t="s">
        <v>81</v>
      </c>
      <c r="AY336" s="20" t="s">
        <v>129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79</v>
      </c>
      <c r="BK336" s="227">
        <f>ROUND(I336*H336,2)</f>
        <v>0</v>
      </c>
      <c r="BL336" s="20" t="s">
        <v>136</v>
      </c>
      <c r="BM336" s="226" t="s">
        <v>445</v>
      </c>
    </row>
    <row r="337" s="2" customFormat="1">
      <c r="A337" s="41"/>
      <c r="B337" s="42"/>
      <c r="C337" s="43"/>
      <c r="D337" s="228" t="s">
        <v>138</v>
      </c>
      <c r="E337" s="43"/>
      <c r="F337" s="229" t="s">
        <v>444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138</v>
      </c>
      <c r="AU337" s="20" t="s">
        <v>81</v>
      </c>
    </row>
    <row r="338" s="13" customFormat="1">
      <c r="A338" s="13"/>
      <c r="B338" s="235"/>
      <c r="C338" s="236"/>
      <c r="D338" s="228" t="s">
        <v>142</v>
      </c>
      <c r="E338" s="237" t="s">
        <v>28</v>
      </c>
      <c r="F338" s="238" t="s">
        <v>164</v>
      </c>
      <c r="G338" s="236"/>
      <c r="H338" s="239">
        <v>5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142</v>
      </c>
      <c r="AU338" s="245" t="s">
        <v>81</v>
      </c>
      <c r="AV338" s="13" t="s">
        <v>81</v>
      </c>
      <c r="AW338" s="13" t="s">
        <v>34</v>
      </c>
      <c r="AX338" s="13" t="s">
        <v>79</v>
      </c>
      <c r="AY338" s="245" t="s">
        <v>129</v>
      </c>
    </row>
    <row r="339" s="2" customFormat="1" ht="16.5" customHeight="1">
      <c r="A339" s="41"/>
      <c r="B339" s="42"/>
      <c r="C339" s="258" t="s">
        <v>446</v>
      </c>
      <c r="D339" s="258" t="s">
        <v>194</v>
      </c>
      <c r="E339" s="259" t="s">
        <v>447</v>
      </c>
      <c r="F339" s="260" t="s">
        <v>448</v>
      </c>
      <c r="G339" s="261" t="s">
        <v>368</v>
      </c>
      <c r="H339" s="262">
        <v>2</v>
      </c>
      <c r="I339" s="263"/>
      <c r="J339" s="264">
        <f>ROUND(I339*H339,2)</f>
        <v>0</v>
      </c>
      <c r="K339" s="260" t="s">
        <v>135</v>
      </c>
      <c r="L339" s="265"/>
      <c r="M339" s="266" t="s">
        <v>28</v>
      </c>
      <c r="N339" s="267" t="s">
        <v>43</v>
      </c>
      <c r="O339" s="87"/>
      <c r="P339" s="224">
        <f>O339*H339</f>
        <v>0</v>
      </c>
      <c r="Q339" s="224">
        <v>0.00093000000000000005</v>
      </c>
      <c r="R339" s="224">
        <f>Q339*H339</f>
        <v>0.0018600000000000001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152</v>
      </c>
      <c r="AT339" s="226" t="s">
        <v>194</v>
      </c>
      <c r="AU339" s="226" t="s">
        <v>81</v>
      </c>
      <c r="AY339" s="20" t="s">
        <v>129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79</v>
      </c>
      <c r="BK339" s="227">
        <f>ROUND(I339*H339,2)</f>
        <v>0</v>
      </c>
      <c r="BL339" s="20" t="s">
        <v>136</v>
      </c>
      <c r="BM339" s="226" t="s">
        <v>449</v>
      </c>
    </row>
    <row r="340" s="2" customFormat="1">
      <c r="A340" s="41"/>
      <c r="B340" s="42"/>
      <c r="C340" s="43"/>
      <c r="D340" s="228" t="s">
        <v>138</v>
      </c>
      <c r="E340" s="43"/>
      <c r="F340" s="229" t="s">
        <v>448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138</v>
      </c>
      <c r="AU340" s="20" t="s">
        <v>81</v>
      </c>
    </row>
    <row r="341" s="13" customFormat="1">
      <c r="A341" s="13"/>
      <c r="B341" s="235"/>
      <c r="C341" s="236"/>
      <c r="D341" s="228" t="s">
        <v>142</v>
      </c>
      <c r="E341" s="237" t="s">
        <v>28</v>
      </c>
      <c r="F341" s="238" t="s">
        <v>81</v>
      </c>
      <c r="G341" s="236"/>
      <c r="H341" s="239">
        <v>2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142</v>
      </c>
      <c r="AU341" s="245" t="s">
        <v>81</v>
      </c>
      <c r="AV341" s="13" t="s">
        <v>81</v>
      </c>
      <c r="AW341" s="13" t="s">
        <v>34</v>
      </c>
      <c r="AX341" s="13" t="s">
        <v>79</v>
      </c>
      <c r="AY341" s="245" t="s">
        <v>129</v>
      </c>
    </row>
    <row r="342" s="2" customFormat="1" ht="21.75" customHeight="1">
      <c r="A342" s="41"/>
      <c r="B342" s="42"/>
      <c r="C342" s="215" t="s">
        <v>290</v>
      </c>
      <c r="D342" s="215" t="s">
        <v>131</v>
      </c>
      <c r="E342" s="216" t="s">
        <v>450</v>
      </c>
      <c r="F342" s="217" t="s">
        <v>451</v>
      </c>
      <c r="G342" s="218" t="s">
        <v>368</v>
      </c>
      <c r="H342" s="219">
        <v>26</v>
      </c>
      <c r="I342" s="220"/>
      <c r="J342" s="221">
        <f>ROUND(I342*H342,2)</f>
        <v>0</v>
      </c>
      <c r="K342" s="217" t="s">
        <v>135</v>
      </c>
      <c r="L342" s="47"/>
      <c r="M342" s="222" t="s">
        <v>28</v>
      </c>
      <c r="N342" s="223" t="s">
        <v>43</v>
      </c>
      <c r="O342" s="87"/>
      <c r="P342" s="224">
        <f>O342*H342</f>
        <v>0</v>
      </c>
      <c r="Q342" s="224">
        <v>0.00072000000000000005</v>
      </c>
      <c r="R342" s="224">
        <f>Q342*H342</f>
        <v>0.018720000000000001</v>
      </c>
      <c r="S342" s="224">
        <v>0</v>
      </c>
      <c r="T342" s="225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6" t="s">
        <v>136</v>
      </c>
      <c r="AT342" s="226" t="s">
        <v>131</v>
      </c>
      <c r="AU342" s="226" t="s">
        <v>81</v>
      </c>
      <c r="AY342" s="20" t="s">
        <v>129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0" t="s">
        <v>79</v>
      </c>
      <c r="BK342" s="227">
        <f>ROUND(I342*H342,2)</f>
        <v>0</v>
      </c>
      <c r="BL342" s="20" t="s">
        <v>136</v>
      </c>
      <c r="BM342" s="226" t="s">
        <v>452</v>
      </c>
    </row>
    <row r="343" s="2" customFormat="1">
      <c r="A343" s="41"/>
      <c r="B343" s="42"/>
      <c r="C343" s="43"/>
      <c r="D343" s="228" t="s">
        <v>138</v>
      </c>
      <c r="E343" s="43"/>
      <c r="F343" s="229" t="s">
        <v>453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138</v>
      </c>
      <c r="AU343" s="20" t="s">
        <v>81</v>
      </c>
    </row>
    <row r="344" s="2" customFormat="1">
      <c r="A344" s="41"/>
      <c r="B344" s="42"/>
      <c r="C344" s="43"/>
      <c r="D344" s="233" t="s">
        <v>140</v>
      </c>
      <c r="E344" s="43"/>
      <c r="F344" s="234" t="s">
        <v>454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140</v>
      </c>
      <c r="AU344" s="20" t="s">
        <v>81</v>
      </c>
    </row>
    <row r="345" s="13" customFormat="1">
      <c r="A345" s="13"/>
      <c r="B345" s="235"/>
      <c r="C345" s="236"/>
      <c r="D345" s="228" t="s">
        <v>142</v>
      </c>
      <c r="E345" s="237" t="s">
        <v>28</v>
      </c>
      <c r="F345" s="238" t="s">
        <v>201</v>
      </c>
      <c r="G345" s="236"/>
      <c r="H345" s="239">
        <v>26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142</v>
      </c>
      <c r="AU345" s="245" t="s">
        <v>81</v>
      </c>
      <c r="AV345" s="13" t="s">
        <v>81</v>
      </c>
      <c r="AW345" s="13" t="s">
        <v>34</v>
      </c>
      <c r="AX345" s="13" t="s">
        <v>79</v>
      </c>
      <c r="AY345" s="245" t="s">
        <v>129</v>
      </c>
    </row>
    <row r="346" s="2" customFormat="1" ht="24.15" customHeight="1">
      <c r="A346" s="41"/>
      <c r="B346" s="42"/>
      <c r="C346" s="258" t="s">
        <v>455</v>
      </c>
      <c r="D346" s="258" t="s">
        <v>194</v>
      </c>
      <c r="E346" s="259" t="s">
        <v>456</v>
      </c>
      <c r="F346" s="260" t="s">
        <v>457</v>
      </c>
      <c r="G346" s="261" t="s">
        <v>368</v>
      </c>
      <c r="H346" s="262">
        <v>26</v>
      </c>
      <c r="I346" s="263"/>
      <c r="J346" s="264">
        <f>ROUND(I346*H346,2)</f>
        <v>0</v>
      </c>
      <c r="K346" s="260" t="s">
        <v>135</v>
      </c>
      <c r="L346" s="265"/>
      <c r="M346" s="266" t="s">
        <v>28</v>
      </c>
      <c r="N346" s="267" t="s">
        <v>43</v>
      </c>
      <c r="O346" s="87"/>
      <c r="P346" s="224">
        <f>O346*H346</f>
        <v>0</v>
      </c>
      <c r="Q346" s="224">
        <v>0.0023999999999999998</v>
      </c>
      <c r="R346" s="224">
        <f>Q346*H346</f>
        <v>0.062399999999999997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152</v>
      </c>
      <c r="AT346" s="226" t="s">
        <v>194</v>
      </c>
      <c r="AU346" s="226" t="s">
        <v>81</v>
      </c>
      <c r="AY346" s="20" t="s">
        <v>129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79</v>
      </c>
      <c r="BK346" s="227">
        <f>ROUND(I346*H346,2)</f>
        <v>0</v>
      </c>
      <c r="BL346" s="20" t="s">
        <v>136</v>
      </c>
      <c r="BM346" s="226" t="s">
        <v>458</v>
      </c>
    </row>
    <row r="347" s="2" customFormat="1">
      <c r="A347" s="41"/>
      <c r="B347" s="42"/>
      <c r="C347" s="43"/>
      <c r="D347" s="228" t="s">
        <v>138</v>
      </c>
      <c r="E347" s="43"/>
      <c r="F347" s="229" t="s">
        <v>457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138</v>
      </c>
      <c r="AU347" s="20" t="s">
        <v>81</v>
      </c>
    </row>
    <row r="348" s="2" customFormat="1">
      <c r="A348" s="41"/>
      <c r="B348" s="42"/>
      <c r="C348" s="43"/>
      <c r="D348" s="228" t="s">
        <v>183</v>
      </c>
      <c r="E348" s="43"/>
      <c r="F348" s="257" t="s">
        <v>459</v>
      </c>
      <c r="G348" s="43"/>
      <c r="H348" s="43"/>
      <c r="I348" s="230"/>
      <c r="J348" s="43"/>
      <c r="K348" s="43"/>
      <c r="L348" s="47"/>
      <c r="M348" s="231"/>
      <c r="N348" s="232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183</v>
      </c>
      <c r="AU348" s="20" t="s">
        <v>81</v>
      </c>
    </row>
    <row r="349" s="13" customFormat="1">
      <c r="A349" s="13"/>
      <c r="B349" s="235"/>
      <c r="C349" s="236"/>
      <c r="D349" s="228" t="s">
        <v>142</v>
      </c>
      <c r="E349" s="237" t="s">
        <v>28</v>
      </c>
      <c r="F349" s="238" t="s">
        <v>201</v>
      </c>
      <c r="G349" s="236"/>
      <c r="H349" s="239">
        <v>26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142</v>
      </c>
      <c r="AU349" s="245" t="s">
        <v>81</v>
      </c>
      <c r="AV349" s="13" t="s">
        <v>81</v>
      </c>
      <c r="AW349" s="13" t="s">
        <v>34</v>
      </c>
      <c r="AX349" s="13" t="s">
        <v>79</v>
      </c>
      <c r="AY349" s="245" t="s">
        <v>129</v>
      </c>
    </row>
    <row r="350" s="2" customFormat="1" ht="21.75" customHeight="1">
      <c r="A350" s="41"/>
      <c r="B350" s="42"/>
      <c r="C350" s="215" t="s">
        <v>294</v>
      </c>
      <c r="D350" s="215" t="s">
        <v>131</v>
      </c>
      <c r="E350" s="216" t="s">
        <v>460</v>
      </c>
      <c r="F350" s="217" t="s">
        <v>461</v>
      </c>
      <c r="G350" s="218" t="s">
        <v>368</v>
      </c>
      <c r="H350" s="219">
        <v>1</v>
      </c>
      <c r="I350" s="220"/>
      <c r="J350" s="221">
        <f>ROUND(I350*H350,2)</f>
        <v>0</v>
      </c>
      <c r="K350" s="217" t="s">
        <v>135</v>
      </c>
      <c r="L350" s="47"/>
      <c r="M350" s="222" t="s">
        <v>28</v>
      </c>
      <c r="N350" s="223" t="s">
        <v>43</v>
      </c>
      <c r="O350" s="87"/>
      <c r="P350" s="224">
        <f>O350*H350</f>
        <v>0</v>
      </c>
      <c r="Q350" s="224">
        <v>0.00073999999999999999</v>
      </c>
      <c r="R350" s="224">
        <f>Q350*H350</f>
        <v>0.00073999999999999999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136</v>
      </c>
      <c r="AT350" s="226" t="s">
        <v>131</v>
      </c>
      <c r="AU350" s="226" t="s">
        <v>81</v>
      </c>
      <c r="AY350" s="20" t="s">
        <v>129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20" t="s">
        <v>79</v>
      </c>
      <c r="BK350" s="227">
        <f>ROUND(I350*H350,2)</f>
        <v>0</v>
      </c>
      <c r="BL350" s="20" t="s">
        <v>136</v>
      </c>
      <c r="BM350" s="226" t="s">
        <v>462</v>
      </c>
    </row>
    <row r="351" s="2" customFormat="1">
      <c r="A351" s="41"/>
      <c r="B351" s="42"/>
      <c r="C351" s="43"/>
      <c r="D351" s="228" t="s">
        <v>138</v>
      </c>
      <c r="E351" s="43"/>
      <c r="F351" s="229" t="s">
        <v>463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138</v>
      </c>
      <c r="AU351" s="20" t="s">
        <v>81</v>
      </c>
    </row>
    <row r="352" s="2" customFormat="1">
      <c r="A352" s="41"/>
      <c r="B352" s="42"/>
      <c r="C352" s="43"/>
      <c r="D352" s="233" t="s">
        <v>140</v>
      </c>
      <c r="E352" s="43"/>
      <c r="F352" s="234" t="s">
        <v>464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140</v>
      </c>
      <c r="AU352" s="20" t="s">
        <v>81</v>
      </c>
    </row>
    <row r="353" s="13" customFormat="1">
      <c r="A353" s="13"/>
      <c r="B353" s="235"/>
      <c r="C353" s="236"/>
      <c r="D353" s="228" t="s">
        <v>142</v>
      </c>
      <c r="E353" s="237" t="s">
        <v>28</v>
      </c>
      <c r="F353" s="238" t="s">
        <v>79</v>
      </c>
      <c r="G353" s="236"/>
      <c r="H353" s="239">
        <v>1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142</v>
      </c>
      <c r="AU353" s="245" t="s">
        <v>81</v>
      </c>
      <c r="AV353" s="13" t="s">
        <v>81</v>
      </c>
      <c r="AW353" s="13" t="s">
        <v>34</v>
      </c>
      <c r="AX353" s="13" t="s">
        <v>79</v>
      </c>
      <c r="AY353" s="245" t="s">
        <v>129</v>
      </c>
    </row>
    <row r="354" s="2" customFormat="1" ht="24.15" customHeight="1">
      <c r="A354" s="41"/>
      <c r="B354" s="42"/>
      <c r="C354" s="258" t="s">
        <v>465</v>
      </c>
      <c r="D354" s="258" t="s">
        <v>194</v>
      </c>
      <c r="E354" s="259" t="s">
        <v>466</v>
      </c>
      <c r="F354" s="260" t="s">
        <v>467</v>
      </c>
      <c r="G354" s="261" t="s">
        <v>368</v>
      </c>
      <c r="H354" s="262">
        <v>1</v>
      </c>
      <c r="I354" s="263"/>
      <c r="J354" s="264">
        <f>ROUND(I354*H354,2)</f>
        <v>0</v>
      </c>
      <c r="K354" s="260" t="s">
        <v>135</v>
      </c>
      <c r="L354" s="265"/>
      <c r="M354" s="266" t="s">
        <v>28</v>
      </c>
      <c r="N354" s="267" t="s">
        <v>43</v>
      </c>
      <c r="O354" s="87"/>
      <c r="P354" s="224">
        <f>O354*H354</f>
        <v>0</v>
      </c>
      <c r="Q354" s="224">
        <v>0.0045500000000000002</v>
      </c>
      <c r="R354" s="224">
        <f>Q354*H354</f>
        <v>0.0045500000000000002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152</v>
      </c>
      <c r="AT354" s="226" t="s">
        <v>194</v>
      </c>
      <c r="AU354" s="226" t="s">
        <v>81</v>
      </c>
      <c r="AY354" s="20" t="s">
        <v>129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79</v>
      </c>
      <c r="BK354" s="227">
        <f>ROUND(I354*H354,2)</f>
        <v>0</v>
      </c>
      <c r="BL354" s="20" t="s">
        <v>136</v>
      </c>
      <c r="BM354" s="226" t="s">
        <v>468</v>
      </c>
    </row>
    <row r="355" s="2" customFormat="1">
      <c r="A355" s="41"/>
      <c r="B355" s="42"/>
      <c r="C355" s="43"/>
      <c r="D355" s="228" t="s">
        <v>138</v>
      </c>
      <c r="E355" s="43"/>
      <c r="F355" s="229" t="s">
        <v>467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138</v>
      </c>
      <c r="AU355" s="20" t="s">
        <v>81</v>
      </c>
    </row>
    <row r="356" s="2" customFormat="1">
      <c r="A356" s="41"/>
      <c r="B356" s="42"/>
      <c r="C356" s="43"/>
      <c r="D356" s="228" t="s">
        <v>183</v>
      </c>
      <c r="E356" s="43"/>
      <c r="F356" s="257" t="s">
        <v>469</v>
      </c>
      <c r="G356" s="43"/>
      <c r="H356" s="43"/>
      <c r="I356" s="230"/>
      <c r="J356" s="43"/>
      <c r="K356" s="43"/>
      <c r="L356" s="47"/>
      <c r="M356" s="231"/>
      <c r="N356" s="232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183</v>
      </c>
      <c r="AU356" s="20" t="s">
        <v>81</v>
      </c>
    </row>
    <row r="357" s="13" customFormat="1">
      <c r="A357" s="13"/>
      <c r="B357" s="235"/>
      <c r="C357" s="236"/>
      <c r="D357" s="228" t="s">
        <v>142</v>
      </c>
      <c r="E357" s="237" t="s">
        <v>28</v>
      </c>
      <c r="F357" s="238" t="s">
        <v>79</v>
      </c>
      <c r="G357" s="236"/>
      <c r="H357" s="239">
        <v>1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142</v>
      </c>
      <c r="AU357" s="245" t="s">
        <v>81</v>
      </c>
      <c r="AV357" s="13" t="s">
        <v>81</v>
      </c>
      <c r="AW357" s="13" t="s">
        <v>34</v>
      </c>
      <c r="AX357" s="13" t="s">
        <v>79</v>
      </c>
      <c r="AY357" s="245" t="s">
        <v>129</v>
      </c>
    </row>
    <row r="358" s="2" customFormat="1" ht="21.75" customHeight="1">
      <c r="A358" s="41"/>
      <c r="B358" s="42"/>
      <c r="C358" s="215" t="s">
        <v>320</v>
      </c>
      <c r="D358" s="215" t="s">
        <v>131</v>
      </c>
      <c r="E358" s="216" t="s">
        <v>470</v>
      </c>
      <c r="F358" s="217" t="s">
        <v>471</v>
      </c>
      <c r="G358" s="218" t="s">
        <v>368</v>
      </c>
      <c r="H358" s="219">
        <v>4</v>
      </c>
      <c r="I358" s="220"/>
      <c r="J358" s="221">
        <f>ROUND(I358*H358,2)</f>
        <v>0</v>
      </c>
      <c r="K358" s="217" t="s">
        <v>135</v>
      </c>
      <c r="L358" s="47"/>
      <c r="M358" s="222" t="s">
        <v>28</v>
      </c>
      <c r="N358" s="223" t="s">
        <v>43</v>
      </c>
      <c r="O358" s="87"/>
      <c r="P358" s="224">
        <f>O358*H358</f>
        <v>0</v>
      </c>
      <c r="Q358" s="224">
        <v>0.0016199999999999999</v>
      </c>
      <c r="R358" s="224">
        <f>Q358*H358</f>
        <v>0.0064799999999999996</v>
      </c>
      <c r="S358" s="224">
        <v>0</v>
      </c>
      <c r="T358" s="225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6" t="s">
        <v>136</v>
      </c>
      <c r="AT358" s="226" t="s">
        <v>131</v>
      </c>
      <c r="AU358" s="226" t="s">
        <v>81</v>
      </c>
      <c r="AY358" s="20" t="s">
        <v>129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20" t="s">
        <v>79</v>
      </c>
      <c r="BK358" s="227">
        <f>ROUND(I358*H358,2)</f>
        <v>0</v>
      </c>
      <c r="BL358" s="20" t="s">
        <v>136</v>
      </c>
      <c r="BM358" s="226" t="s">
        <v>472</v>
      </c>
    </row>
    <row r="359" s="2" customFormat="1">
      <c r="A359" s="41"/>
      <c r="B359" s="42"/>
      <c r="C359" s="43"/>
      <c r="D359" s="228" t="s">
        <v>138</v>
      </c>
      <c r="E359" s="43"/>
      <c r="F359" s="229" t="s">
        <v>473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138</v>
      </c>
      <c r="AU359" s="20" t="s">
        <v>81</v>
      </c>
    </row>
    <row r="360" s="2" customFormat="1">
      <c r="A360" s="41"/>
      <c r="B360" s="42"/>
      <c r="C360" s="43"/>
      <c r="D360" s="233" t="s">
        <v>140</v>
      </c>
      <c r="E360" s="43"/>
      <c r="F360" s="234" t="s">
        <v>474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140</v>
      </c>
      <c r="AU360" s="20" t="s">
        <v>81</v>
      </c>
    </row>
    <row r="361" s="13" customFormat="1">
      <c r="A361" s="13"/>
      <c r="B361" s="235"/>
      <c r="C361" s="236"/>
      <c r="D361" s="228" t="s">
        <v>142</v>
      </c>
      <c r="E361" s="237" t="s">
        <v>28</v>
      </c>
      <c r="F361" s="238" t="s">
        <v>422</v>
      </c>
      <c r="G361" s="236"/>
      <c r="H361" s="239">
        <v>4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142</v>
      </c>
      <c r="AU361" s="245" t="s">
        <v>81</v>
      </c>
      <c r="AV361" s="13" t="s">
        <v>81</v>
      </c>
      <c r="AW361" s="13" t="s">
        <v>34</v>
      </c>
      <c r="AX361" s="13" t="s">
        <v>72</v>
      </c>
      <c r="AY361" s="245" t="s">
        <v>129</v>
      </c>
    </row>
    <row r="362" s="14" customFormat="1">
      <c r="A362" s="14"/>
      <c r="B362" s="246"/>
      <c r="C362" s="247"/>
      <c r="D362" s="228" t="s">
        <v>142</v>
      </c>
      <c r="E362" s="248" t="s">
        <v>28</v>
      </c>
      <c r="F362" s="249" t="s">
        <v>156</v>
      </c>
      <c r="G362" s="247"/>
      <c r="H362" s="250">
        <v>4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142</v>
      </c>
      <c r="AU362" s="256" t="s">
        <v>81</v>
      </c>
      <c r="AV362" s="14" t="s">
        <v>136</v>
      </c>
      <c r="AW362" s="14" t="s">
        <v>34</v>
      </c>
      <c r="AX362" s="14" t="s">
        <v>79</v>
      </c>
      <c r="AY362" s="256" t="s">
        <v>129</v>
      </c>
    </row>
    <row r="363" s="2" customFormat="1" ht="24.15" customHeight="1">
      <c r="A363" s="41"/>
      <c r="B363" s="42"/>
      <c r="C363" s="258" t="s">
        <v>475</v>
      </c>
      <c r="D363" s="258" t="s">
        <v>194</v>
      </c>
      <c r="E363" s="259" t="s">
        <v>476</v>
      </c>
      <c r="F363" s="260" t="s">
        <v>477</v>
      </c>
      <c r="G363" s="261" t="s">
        <v>368</v>
      </c>
      <c r="H363" s="262">
        <v>4</v>
      </c>
      <c r="I363" s="263"/>
      <c r="J363" s="264">
        <f>ROUND(I363*H363,2)</f>
        <v>0</v>
      </c>
      <c r="K363" s="260" t="s">
        <v>135</v>
      </c>
      <c r="L363" s="265"/>
      <c r="M363" s="266" t="s">
        <v>28</v>
      </c>
      <c r="N363" s="267" t="s">
        <v>43</v>
      </c>
      <c r="O363" s="87"/>
      <c r="P363" s="224">
        <f>O363*H363</f>
        <v>0</v>
      </c>
      <c r="Q363" s="224">
        <v>0.017999999999999999</v>
      </c>
      <c r="R363" s="224">
        <f>Q363*H363</f>
        <v>0.071999999999999995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152</v>
      </c>
      <c r="AT363" s="226" t="s">
        <v>194</v>
      </c>
      <c r="AU363" s="226" t="s">
        <v>81</v>
      </c>
      <c r="AY363" s="20" t="s">
        <v>129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136</v>
      </c>
      <c r="BM363" s="226" t="s">
        <v>478</v>
      </c>
    </row>
    <row r="364" s="2" customFormat="1">
      <c r="A364" s="41"/>
      <c r="B364" s="42"/>
      <c r="C364" s="43"/>
      <c r="D364" s="228" t="s">
        <v>138</v>
      </c>
      <c r="E364" s="43"/>
      <c r="F364" s="229" t="s">
        <v>477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138</v>
      </c>
      <c r="AU364" s="20" t="s">
        <v>81</v>
      </c>
    </row>
    <row r="365" s="13" customFormat="1">
      <c r="A365" s="13"/>
      <c r="B365" s="235"/>
      <c r="C365" s="236"/>
      <c r="D365" s="228" t="s">
        <v>142</v>
      </c>
      <c r="E365" s="237" t="s">
        <v>28</v>
      </c>
      <c r="F365" s="238" t="s">
        <v>136</v>
      </c>
      <c r="G365" s="236"/>
      <c r="H365" s="239">
        <v>4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142</v>
      </c>
      <c r="AU365" s="245" t="s">
        <v>81</v>
      </c>
      <c r="AV365" s="13" t="s">
        <v>81</v>
      </c>
      <c r="AW365" s="13" t="s">
        <v>34</v>
      </c>
      <c r="AX365" s="13" t="s">
        <v>79</v>
      </c>
      <c r="AY365" s="245" t="s">
        <v>129</v>
      </c>
    </row>
    <row r="366" s="2" customFormat="1" ht="16.5" customHeight="1">
      <c r="A366" s="41"/>
      <c r="B366" s="42"/>
      <c r="C366" s="215" t="s">
        <v>479</v>
      </c>
      <c r="D366" s="215" t="s">
        <v>131</v>
      </c>
      <c r="E366" s="216" t="s">
        <v>480</v>
      </c>
      <c r="F366" s="217" t="s">
        <v>481</v>
      </c>
      <c r="G366" s="218" t="s">
        <v>368</v>
      </c>
      <c r="H366" s="219">
        <v>3</v>
      </c>
      <c r="I366" s="220"/>
      <c r="J366" s="221">
        <f>ROUND(I366*H366,2)</f>
        <v>0</v>
      </c>
      <c r="K366" s="217" t="s">
        <v>135</v>
      </c>
      <c r="L366" s="47"/>
      <c r="M366" s="222" t="s">
        <v>28</v>
      </c>
      <c r="N366" s="223" t="s">
        <v>43</v>
      </c>
      <c r="O366" s="87"/>
      <c r="P366" s="224">
        <f>O366*H366</f>
        <v>0</v>
      </c>
      <c r="Q366" s="224">
        <v>0.0013600000000000001</v>
      </c>
      <c r="R366" s="224">
        <f>Q366*H366</f>
        <v>0.0040800000000000003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136</v>
      </c>
      <c r="AT366" s="226" t="s">
        <v>131</v>
      </c>
      <c r="AU366" s="226" t="s">
        <v>81</v>
      </c>
      <c r="AY366" s="20" t="s">
        <v>129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79</v>
      </c>
      <c r="BK366" s="227">
        <f>ROUND(I366*H366,2)</f>
        <v>0</v>
      </c>
      <c r="BL366" s="20" t="s">
        <v>136</v>
      </c>
      <c r="BM366" s="226" t="s">
        <v>482</v>
      </c>
    </row>
    <row r="367" s="2" customFormat="1">
      <c r="A367" s="41"/>
      <c r="B367" s="42"/>
      <c r="C367" s="43"/>
      <c r="D367" s="228" t="s">
        <v>138</v>
      </c>
      <c r="E367" s="43"/>
      <c r="F367" s="229" t="s">
        <v>483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138</v>
      </c>
      <c r="AU367" s="20" t="s">
        <v>81</v>
      </c>
    </row>
    <row r="368" s="2" customFormat="1">
      <c r="A368" s="41"/>
      <c r="B368" s="42"/>
      <c r="C368" s="43"/>
      <c r="D368" s="233" t="s">
        <v>140</v>
      </c>
      <c r="E368" s="43"/>
      <c r="F368" s="234" t="s">
        <v>484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140</v>
      </c>
      <c r="AU368" s="20" t="s">
        <v>81</v>
      </c>
    </row>
    <row r="369" s="13" customFormat="1">
      <c r="A369" s="13"/>
      <c r="B369" s="235"/>
      <c r="C369" s="236"/>
      <c r="D369" s="228" t="s">
        <v>142</v>
      </c>
      <c r="E369" s="237" t="s">
        <v>28</v>
      </c>
      <c r="F369" s="238" t="s">
        <v>485</v>
      </c>
      <c r="G369" s="236"/>
      <c r="H369" s="239">
        <v>3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142</v>
      </c>
      <c r="AU369" s="245" t="s">
        <v>81</v>
      </c>
      <c r="AV369" s="13" t="s">
        <v>81</v>
      </c>
      <c r="AW369" s="13" t="s">
        <v>34</v>
      </c>
      <c r="AX369" s="13" t="s">
        <v>72</v>
      </c>
      <c r="AY369" s="245" t="s">
        <v>129</v>
      </c>
    </row>
    <row r="370" s="14" customFormat="1">
      <c r="A370" s="14"/>
      <c r="B370" s="246"/>
      <c r="C370" s="247"/>
      <c r="D370" s="228" t="s">
        <v>142</v>
      </c>
      <c r="E370" s="248" t="s">
        <v>28</v>
      </c>
      <c r="F370" s="249" t="s">
        <v>156</v>
      </c>
      <c r="G370" s="247"/>
      <c r="H370" s="250">
        <v>3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6" t="s">
        <v>142</v>
      </c>
      <c r="AU370" s="256" t="s">
        <v>81</v>
      </c>
      <c r="AV370" s="14" t="s">
        <v>136</v>
      </c>
      <c r="AW370" s="14" t="s">
        <v>34</v>
      </c>
      <c r="AX370" s="14" t="s">
        <v>79</v>
      </c>
      <c r="AY370" s="256" t="s">
        <v>129</v>
      </c>
    </row>
    <row r="371" s="2" customFormat="1" ht="24.15" customHeight="1">
      <c r="A371" s="41"/>
      <c r="B371" s="42"/>
      <c r="C371" s="258" t="s">
        <v>486</v>
      </c>
      <c r="D371" s="258" t="s">
        <v>194</v>
      </c>
      <c r="E371" s="259" t="s">
        <v>487</v>
      </c>
      <c r="F371" s="260" t="s">
        <v>488</v>
      </c>
      <c r="G371" s="261" t="s">
        <v>368</v>
      </c>
      <c r="H371" s="262">
        <v>3</v>
      </c>
      <c r="I371" s="263"/>
      <c r="J371" s="264">
        <f>ROUND(I371*H371,2)</f>
        <v>0</v>
      </c>
      <c r="K371" s="260" t="s">
        <v>135</v>
      </c>
      <c r="L371" s="265"/>
      <c r="M371" s="266" t="s">
        <v>28</v>
      </c>
      <c r="N371" s="267" t="s">
        <v>43</v>
      </c>
      <c r="O371" s="87"/>
      <c r="P371" s="224">
        <f>O371*H371</f>
        <v>0</v>
      </c>
      <c r="Q371" s="224">
        <v>0.042500000000000003</v>
      </c>
      <c r="R371" s="224">
        <f>Q371*H371</f>
        <v>0.1275</v>
      </c>
      <c r="S371" s="224">
        <v>0</v>
      </c>
      <c r="T371" s="225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152</v>
      </c>
      <c r="AT371" s="226" t="s">
        <v>194</v>
      </c>
      <c r="AU371" s="226" t="s">
        <v>81</v>
      </c>
      <c r="AY371" s="20" t="s">
        <v>129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20" t="s">
        <v>79</v>
      </c>
      <c r="BK371" s="227">
        <f>ROUND(I371*H371,2)</f>
        <v>0</v>
      </c>
      <c r="BL371" s="20" t="s">
        <v>136</v>
      </c>
      <c r="BM371" s="226" t="s">
        <v>489</v>
      </c>
    </row>
    <row r="372" s="2" customFormat="1">
      <c r="A372" s="41"/>
      <c r="B372" s="42"/>
      <c r="C372" s="43"/>
      <c r="D372" s="228" t="s">
        <v>138</v>
      </c>
      <c r="E372" s="43"/>
      <c r="F372" s="229" t="s">
        <v>488</v>
      </c>
      <c r="G372" s="43"/>
      <c r="H372" s="43"/>
      <c r="I372" s="230"/>
      <c r="J372" s="43"/>
      <c r="K372" s="43"/>
      <c r="L372" s="47"/>
      <c r="M372" s="231"/>
      <c r="N372" s="232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138</v>
      </c>
      <c r="AU372" s="20" t="s">
        <v>81</v>
      </c>
    </row>
    <row r="373" s="13" customFormat="1">
      <c r="A373" s="13"/>
      <c r="B373" s="235"/>
      <c r="C373" s="236"/>
      <c r="D373" s="228" t="s">
        <v>142</v>
      </c>
      <c r="E373" s="237" t="s">
        <v>28</v>
      </c>
      <c r="F373" s="238" t="s">
        <v>149</v>
      </c>
      <c r="G373" s="236"/>
      <c r="H373" s="239">
        <v>3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142</v>
      </c>
      <c r="AU373" s="245" t="s">
        <v>81</v>
      </c>
      <c r="AV373" s="13" t="s">
        <v>81</v>
      </c>
      <c r="AW373" s="13" t="s">
        <v>34</v>
      </c>
      <c r="AX373" s="13" t="s">
        <v>79</v>
      </c>
      <c r="AY373" s="245" t="s">
        <v>129</v>
      </c>
    </row>
    <row r="374" s="2" customFormat="1" ht="21.75" customHeight="1">
      <c r="A374" s="41"/>
      <c r="B374" s="42"/>
      <c r="C374" s="215" t="s">
        <v>326</v>
      </c>
      <c r="D374" s="215" t="s">
        <v>131</v>
      </c>
      <c r="E374" s="216" t="s">
        <v>490</v>
      </c>
      <c r="F374" s="217" t="s">
        <v>491</v>
      </c>
      <c r="G374" s="218" t="s">
        <v>368</v>
      </c>
      <c r="H374" s="219">
        <v>4</v>
      </c>
      <c r="I374" s="220"/>
      <c r="J374" s="221">
        <f>ROUND(I374*H374,2)</f>
        <v>0</v>
      </c>
      <c r="K374" s="217" t="s">
        <v>135</v>
      </c>
      <c r="L374" s="47"/>
      <c r="M374" s="222" t="s">
        <v>28</v>
      </c>
      <c r="N374" s="223" t="s">
        <v>43</v>
      </c>
      <c r="O374" s="87"/>
      <c r="P374" s="224">
        <f>O374*H374</f>
        <v>0</v>
      </c>
      <c r="Q374" s="224">
        <v>0.00165</v>
      </c>
      <c r="R374" s="224">
        <f>Q374*H374</f>
        <v>0.0066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136</v>
      </c>
      <c r="AT374" s="226" t="s">
        <v>131</v>
      </c>
      <c r="AU374" s="226" t="s">
        <v>81</v>
      </c>
      <c r="AY374" s="20" t="s">
        <v>129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79</v>
      </c>
      <c r="BK374" s="227">
        <f>ROUND(I374*H374,2)</f>
        <v>0</v>
      </c>
      <c r="BL374" s="20" t="s">
        <v>136</v>
      </c>
      <c r="BM374" s="226" t="s">
        <v>492</v>
      </c>
    </row>
    <row r="375" s="2" customFormat="1">
      <c r="A375" s="41"/>
      <c r="B375" s="42"/>
      <c r="C375" s="43"/>
      <c r="D375" s="228" t="s">
        <v>138</v>
      </c>
      <c r="E375" s="43"/>
      <c r="F375" s="229" t="s">
        <v>493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138</v>
      </c>
      <c r="AU375" s="20" t="s">
        <v>81</v>
      </c>
    </row>
    <row r="376" s="2" customFormat="1">
      <c r="A376" s="41"/>
      <c r="B376" s="42"/>
      <c r="C376" s="43"/>
      <c r="D376" s="233" t="s">
        <v>140</v>
      </c>
      <c r="E376" s="43"/>
      <c r="F376" s="234" t="s">
        <v>494</v>
      </c>
      <c r="G376" s="43"/>
      <c r="H376" s="43"/>
      <c r="I376" s="230"/>
      <c r="J376" s="43"/>
      <c r="K376" s="43"/>
      <c r="L376" s="47"/>
      <c r="M376" s="231"/>
      <c r="N376" s="232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140</v>
      </c>
      <c r="AU376" s="20" t="s">
        <v>81</v>
      </c>
    </row>
    <row r="377" s="13" customFormat="1">
      <c r="A377" s="13"/>
      <c r="B377" s="235"/>
      <c r="C377" s="236"/>
      <c r="D377" s="228" t="s">
        <v>142</v>
      </c>
      <c r="E377" s="237" t="s">
        <v>28</v>
      </c>
      <c r="F377" s="238" t="s">
        <v>422</v>
      </c>
      <c r="G377" s="236"/>
      <c r="H377" s="239">
        <v>4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142</v>
      </c>
      <c r="AU377" s="245" t="s">
        <v>81</v>
      </c>
      <c r="AV377" s="13" t="s">
        <v>81</v>
      </c>
      <c r="AW377" s="13" t="s">
        <v>34</v>
      </c>
      <c r="AX377" s="13" t="s">
        <v>72</v>
      </c>
      <c r="AY377" s="245" t="s">
        <v>129</v>
      </c>
    </row>
    <row r="378" s="14" customFormat="1">
      <c r="A378" s="14"/>
      <c r="B378" s="246"/>
      <c r="C378" s="247"/>
      <c r="D378" s="228" t="s">
        <v>142</v>
      </c>
      <c r="E378" s="248" t="s">
        <v>28</v>
      </c>
      <c r="F378" s="249" t="s">
        <v>156</v>
      </c>
      <c r="G378" s="247"/>
      <c r="H378" s="250">
        <v>4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6" t="s">
        <v>142</v>
      </c>
      <c r="AU378" s="256" t="s">
        <v>81</v>
      </c>
      <c r="AV378" s="14" t="s">
        <v>136</v>
      </c>
      <c r="AW378" s="14" t="s">
        <v>34</v>
      </c>
      <c r="AX378" s="14" t="s">
        <v>79</v>
      </c>
      <c r="AY378" s="256" t="s">
        <v>129</v>
      </c>
    </row>
    <row r="379" s="2" customFormat="1" ht="24.15" customHeight="1">
      <c r="A379" s="41"/>
      <c r="B379" s="42"/>
      <c r="C379" s="258" t="s">
        <v>495</v>
      </c>
      <c r="D379" s="258" t="s">
        <v>194</v>
      </c>
      <c r="E379" s="259" t="s">
        <v>496</v>
      </c>
      <c r="F379" s="260" t="s">
        <v>497</v>
      </c>
      <c r="G379" s="261" t="s">
        <v>368</v>
      </c>
      <c r="H379" s="262">
        <v>4</v>
      </c>
      <c r="I379" s="263"/>
      <c r="J379" s="264">
        <f>ROUND(I379*H379,2)</f>
        <v>0</v>
      </c>
      <c r="K379" s="260" t="s">
        <v>135</v>
      </c>
      <c r="L379" s="265"/>
      <c r="M379" s="266" t="s">
        <v>28</v>
      </c>
      <c r="N379" s="267" t="s">
        <v>43</v>
      </c>
      <c r="O379" s="87"/>
      <c r="P379" s="224">
        <f>O379*H379</f>
        <v>0</v>
      </c>
      <c r="Q379" s="224">
        <v>0.023</v>
      </c>
      <c r="R379" s="224">
        <f>Q379*H379</f>
        <v>0.091999999999999998</v>
      </c>
      <c r="S379" s="224">
        <v>0</v>
      </c>
      <c r="T379" s="225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6" t="s">
        <v>152</v>
      </c>
      <c r="AT379" s="226" t="s">
        <v>194</v>
      </c>
      <c r="AU379" s="226" t="s">
        <v>81</v>
      </c>
      <c r="AY379" s="20" t="s">
        <v>129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20" t="s">
        <v>79</v>
      </c>
      <c r="BK379" s="227">
        <f>ROUND(I379*H379,2)</f>
        <v>0</v>
      </c>
      <c r="BL379" s="20" t="s">
        <v>136</v>
      </c>
      <c r="BM379" s="226" t="s">
        <v>498</v>
      </c>
    </row>
    <row r="380" s="2" customFormat="1">
      <c r="A380" s="41"/>
      <c r="B380" s="42"/>
      <c r="C380" s="43"/>
      <c r="D380" s="228" t="s">
        <v>138</v>
      </c>
      <c r="E380" s="43"/>
      <c r="F380" s="229" t="s">
        <v>497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138</v>
      </c>
      <c r="AU380" s="20" t="s">
        <v>81</v>
      </c>
    </row>
    <row r="381" s="13" customFormat="1">
      <c r="A381" s="13"/>
      <c r="B381" s="235"/>
      <c r="C381" s="236"/>
      <c r="D381" s="228" t="s">
        <v>142</v>
      </c>
      <c r="E381" s="237" t="s">
        <v>28</v>
      </c>
      <c r="F381" s="238" t="s">
        <v>136</v>
      </c>
      <c r="G381" s="236"/>
      <c r="H381" s="239">
        <v>4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5" t="s">
        <v>142</v>
      </c>
      <c r="AU381" s="245" t="s">
        <v>81</v>
      </c>
      <c r="AV381" s="13" t="s">
        <v>81</v>
      </c>
      <c r="AW381" s="13" t="s">
        <v>34</v>
      </c>
      <c r="AX381" s="13" t="s">
        <v>79</v>
      </c>
      <c r="AY381" s="245" t="s">
        <v>129</v>
      </c>
    </row>
    <row r="382" s="2" customFormat="1" ht="33" customHeight="1">
      <c r="A382" s="41"/>
      <c r="B382" s="42"/>
      <c r="C382" s="258" t="s">
        <v>333</v>
      </c>
      <c r="D382" s="258" t="s">
        <v>194</v>
      </c>
      <c r="E382" s="259" t="s">
        <v>499</v>
      </c>
      <c r="F382" s="260" t="s">
        <v>500</v>
      </c>
      <c r="G382" s="261" t="s">
        <v>368</v>
      </c>
      <c r="H382" s="262">
        <v>27</v>
      </c>
      <c r="I382" s="263"/>
      <c r="J382" s="264">
        <f>ROUND(I382*H382,2)</f>
        <v>0</v>
      </c>
      <c r="K382" s="260" t="s">
        <v>135</v>
      </c>
      <c r="L382" s="265"/>
      <c r="M382" s="266" t="s">
        <v>28</v>
      </c>
      <c r="N382" s="267" t="s">
        <v>43</v>
      </c>
      <c r="O382" s="87"/>
      <c r="P382" s="224">
        <f>O382*H382</f>
        <v>0</v>
      </c>
      <c r="Q382" s="224">
        <v>0.0019</v>
      </c>
      <c r="R382" s="224">
        <f>Q382*H382</f>
        <v>0.051299999999999998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152</v>
      </c>
      <c r="AT382" s="226" t="s">
        <v>194</v>
      </c>
      <c r="AU382" s="226" t="s">
        <v>81</v>
      </c>
      <c r="AY382" s="20" t="s">
        <v>129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79</v>
      </c>
      <c r="BK382" s="227">
        <f>ROUND(I382*H382,2)</f>
        <v>0</v>
      </c>
      <c r="BL382" s="20" t="s">
        <v>136</v>
      </c>
      <c r="BM382" s="226" t="s">
        <v>501</v>
      </c>
    </row>
    <row r="383" s="2" customFormat="1">
      <c r="A383" s="41"/>
      <c r="B383" s="42"/>
      <c r="C383" s="43"/>
      <c r="D383" s="228" t="s">
        <v>138</v>
      </c>
      <c r="E383" s="43"/>
      <c r="F383" s="229" t="s">
        <v>500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138</v>
      </c>
      <c r="AU383" s="20" t="s">
        <v>81</v>
      </c>
    </row>
    <row r="384" s="13" customFormat="1">
      <c r="A384" s="13"/>
      <c r="B384" s="235"/>
      <c r="C384" s="236"/>
      <c r="D384" s="228" t="s">
        <v>142</v>
      </c>
      <c r="E384" s="237" t="s">
        <v>28</v>
      </c>
      <c r="F384" s="238" t="s">
        <v>502</v>
      </c>
      <c r="G384" s="236"/>
      <c r="H384" s="239">
        <v>27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142</v>
      </c>
      <c r="AU384" s="245" t="s">
        <v>81</v>
      </c>
      <c r="AV384" s="13" t="s">
        <v>81</v>
      </c>
      <c r="AW384" s="13" t="s">
        <v>34</v>
      </c>
      <c r="AX384" s="13" t="s">
        <v>79</v>
      </c>
      <c r="AY384" s="245" t="s">
        <v>129</v>
      </c>
    </row>
    <row r="385" s="2" customFormat="1" ht="21.75" customHeight="1">
      <c r="A385" s="41"/>
      <c r="B385" s="42"/>
      <c r="C385" s="258" t="s">
        <v>503</v>
      </c>
      <c r="D385" s="258" t="s">
        <v>194</v>
      </c>
      <c r="E385" s="259" t="s">
        <v>504</v>
      </c>
      <c r="F385" s="260" t="s">
        <v>505</v>
      </c>
      <c r="G385" s="261" t="s">
        <v>368</v>
      </c>
      <c r="H385" s="262">
        <v>3</v>
      </c>
      <c r="I385" s="263"/>
      <c r="J385" s="264">
        <f>ROUND(I385*H385,2)</f>
        <v>0</v>
      </c>
      <c r="K385" s="260" t="s">
        <v>135</v>
      </c>
      <c r="L385" s="265"/>
      <c r="M385" s="266" t="s">
        <v>28</v>
      </c>
      <c r="N385" s="267" t="s">
        <v>43</v>
      </c>
      <c r="O385" s="87"/>
      <c r="P385" s="224">
        <f>O385*H385</f>
        <v>0</v>
      </c>
      <c r="Q385" s="224">
        <v>0.0035000000000000001</v>
      </c>
      <c r="R385" s="224">
        <f>Q385*H385</f>
        <v>0.010500000000000001</v>
      </c>
      <c r="S385" s="224">
        <v>0</v>
      </c>
      <c r="T385" s="225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6" t="s">
        <v>152</v>
      </c>
      <c r="AT385" s="226" t="s">
        <v>194</v>
      </c>
      <c r="AU385" s="226" t="s">
        <v>81</v>
      </c>
      <c r="AY385" s="20" t="s">
        <v>129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20" t="s">
        <v>79</v>
      </c>
      <c r="BK385" s="227">
        <f>ROUND(I385*H385,2)</f>
        <v>0</v>
      </c>
      <c r="BL385" s="20" t="s">
        <v>136</v>
      </c>
      <c r="BM385" s="226" t="s">
        <v>506</v>
      </c>
    </row>
    <row r="386" s="2" customFormat="1">
      <c r="A386" s="41"/>
      <c r="B386" s="42"/>
      <c r="C386" s="43"/>
      <c r="D386" s="228" t="s">
        <v>138</v>
      </c>
      <c r="E386" s="43"/>
      <c r="F386" s="229" t="s">
        <v>505</v>
      </c>
      <c r="G386" s="43"/>
      <c r="H386" s="43"/>
      <c r="I386" s="230"/>
      <c r="J386" s="43"/>
      <c r="K386" s="43"/>
      <c r="L386" s="47"/>
      <c r="M386" s="231"/>
      <c r="N386" s="232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138</v>
      </c>
      <c r="AU386" s="20" t="s">
        <v>81</v>
      </c>
    </row>
    <row r="387" s="13" customFormat="1">
      <c r="A387" s="13"/>
      <c r="B387" s="235"/>
      <c r="C387" s="236"/>
      <c r="D387" s="228" t="s">
        <v>142</v>
      </c>
      <c r="E387" s="237" t="s">
        <v>28</v>
      </c>
      <c r="F387" s="238" t="s">
        <v>149</v>
      </c>
      <c r="G387" s="236"/>
      <c r="H387" s="239">
        <v>3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5" t="s">
        <v>142</v>
      </c>
      <c r="AU387" s="245" t="s">
        <v>81</v>
      </c>
      <c r="AV387" s="13" t="s">
        <v>81</v>
      </c>
      <c r="AW387" s="13" t="s">
        <v>34</v>
      </c>
      <c r="AX387" s="13" t="s">
        <v>72</v>
      </c>
      <c r="AY387" s="245" t="s">
        <v>129</v>
      </c>
    </row>
    <row r="388" s="14" customFormat="1">
      <c r="A388" s="14"/>
      <c r="B388" s="246"/>
      <c r="C388" s="247"/>
      <c r="D388" s="228" t="s">
        <v>142</v>
      </c>
      <c r="E388" s="248" t="s">
        <v>28</v>
      </c>
      <c r="F388" s="249" t="s">
        <v>156</v>
      </c>
      <c r="G388" s="247"/>
      <c r="H388" s="250">
        <v>3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6" t="s">
        <v>142</v>
      </c>
      <c r="AU388" s="256" t="s">
        <v>81</v>
      </c>
      <c r="AV388" s="14" t="s">
        <v>136</v>
      </c>
      <c r="AW388" s="14" t="s">
        <v>34</v>
      </c>
      <c r="AX388" s="14" t="s">
        <v>79</v>
      </c>
      <c r="AY388" s="256" t="s">
        <v>129</v>
      </c>
    </row>
    <row r="389" s="2" customFormat="1" ht="24.15" customHeight="1">
      <c r="A389" s="41"/>
      <c r="B389" s="42"/>
      <c r="C389" s="258" t="s">
        <v>340</v>
      </c>
      <c r="D389" s="258" t="s">
        <v>194</v>
      </c>
      <c r="E389" s="259" t="s">
        <v>507</v>
      </c>
      <c r="F389" s="260" t="s">
        <v>508</v>
      </c>
      <c r="G389" s="261" t="s">
        <v>368</v>
      </c>
      <c r="H389" s="262">
        <v>27</v>
      </c>
      <c r="I389" s="263"/>
      <c r="J389" s="264">
        <f>ROUND(I389*H389,2)</f>
        <v>0</v>
      </c>
      <c r="K389" s="260" t="s">
        <v>238</v>
      </c>
      <c r="L389" s="265"/>
      <c r="M389" s="266" t="s">
        <v>28</v>
      </c>
      <c r="N389" s="267" t="s">
        <v>43</v>
      </c>
      <c r="O389" s="87"/>
      <c r="P389" s="224">
        <f>O389*H389</f>
        <v>0</v>
      </c>
      <c r="Q389" s="224">
        <v>0.0035000000000000001</v>
      </c>
      <c r="R389" s="224">
        <f>Q389*H389</f>
        <v>0.094500000000000001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152</v>
      </c>
      <c r="AT389" s="226" t="s">
        <v>194</v>
      </c>
      <c r="AU389" s="226" t="s">
        <v>81</v>
      </c>
      <c r="AY389" s="20" t="s">
        <v>129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79</v>
      </c>
      <c r="BK389" s="227">
        <f>ROUND(I389*H389,2)</f>
        <v>0</v>
      </c>
      <c r="BL389" s="20" t="s">
        <v>136</v>
      </c>
      <c r="BM389" s="226" t="s">
        <v>509</v>
      </c>
    </row>
    <row r="390" s="2" customFormat="1">
      <c r="A390" s="41"/>
      <c r="B390" s="42"/>
      <c r="C390" s="43"/>
      <c r="D390" s="228" t="s">
        <v>138</v>
      </c>
      <c r="E390" s="43"/>
      <c r="F390" s="229" t="s">
        <v>508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138</v>
      </c>
      <c r="AU390" s="20" t="s">
        <v>81</v>
      </c>
    </row>
    <row r="391" s="2" customFormat="1">
      <c r="A391" s="41"/>
      <c r="B391" s="42"/>
      <c r="C391" s="43"/>
      <c r="D391" s="228" t="s">
        <v>183</v>
      </c>
      <c r="E391" s="43"/>
      <c r="F391" s="257" t="s">
        <v>510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183</v>
      </c>
      <c r="AU391" s="20" t="s">
        <v>81</v>
      </c>
    </row>
    <row r="392" s="13" customFormat="1">
      <c r="A392" s="13"/>
      <c r="B392" s="235"/>
      <c r="C392" s="236"/>
      <c r="D392" s="228" t="s">
        <v>142</v>
      </c>
      <c r="E392" s="237" t="s">
        <v>28</v>
      </c>
      <c r="F392" s="238" t="s">
        <v>309</v>
      </c>
      <c r="G392" s="236"/>
      <c r="H392" s="239">
        <v>27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5" t="s">
        <v>142</v>
      </c>
      <c r="AU392" s="245" t="s">
        <v>81</v>
      </c>
      <c r="AV392" s="13" t="s">
        <v>81</v>
      </c>
      <c r="AW392" s="13" t="s">
        <v>34</v>
      </c>
      <c r="AX392" s="13" t="s">
        <v>79</v>
      </c>
      <c r="AY392" s="245" t="s">
        <v>129</v>
      </c>
    </row>
    <row r="393" s="2" customFormat="1" ht="21.75" customHeight="1">
      <c r="A393" s="41"/>
      <c r="B393" s="42"/>
      <c r="C393" s="258" t="s">
        <v>511</v>
      </c>
      <c r="D393" s="258" t="s">
        <v>194</v>
      </c>
      <c r="E393" s="259" t="s">
        <v>512</v>
      </c>
      <c r="F393" s="260" t="s">
        <v>513</v>
      </c>
      <c r="G393" s="261" t="s">
        <v>368</v>
      </c>
      <c r="H393" s="262">
        <v>4</v>
      </c>
      <c r="I393" s="263"/>
      <c r="J393" s="264">
        <f>ROUND(I393*H393,2)</f>
        <v>0</v>
      </c>
      <c r="K393" s="260" t="s">
        <v>135</v>
      </c>
      <c r="L393" s="265"/>
      <c r="M393" s="266" t="s">
        <v>28</v>
      </c>
      <c r="N393" s="267" t="s">
        <v>43</v>
      </c>
      <c r="O393" s="87"/>
      <c r="P393" s="224">
        <f>O393*H393</f>
        <v>0</v>
      </c>
      <c r="Q393" s="224">
        <v>0.0035000000000000001</v>
      </c>
      <c r="R393" s="224">
        <f>Q393*H393</f>
        <v>0.014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152</v>
      </c>
      <c r="AT393" s="226" t="s">
        <v>194</v>
      </c>
      <c r="AU393" s="226" t="s">
        <v>81</v>
      </c>
      <c r="AY393" s="20" t="s">
        <v>129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79</v>
      </c>
      <c r="BK393" s="227">
        <f>ROUND(I393*H393,2)</f>
        <v>0</v>
      </c>
      <c r="BL393" s="20" t="s">
        <v>136</v>
      </c>
      <c r="BM393" s="226" t="s">
        <v>514</v>
      </c>
    </row>
    <row r="394" s="2" customFormat="1">
      <c r="A394" s="41"/>
      <c r="B394" s="42"/>
      <c r="C394" s="43"/>
      <c r="D394" s="228" t="s">
        <v>138</v>
      </c>
      <c r="E394" s="43"/>
      <c r="F394" s="229" t="s">
        <v>513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138</v>
      </c>
      <c r="AU394" s="20" t="s">
        <v>81</v>
      </c>
    </row>
    <row r="395" s="13" customFormat="1">
      <c r="A395" s="13"/>
      <c r="B395" s="235"/>
      <c r="C395" s="236"/>
      <c r="D395" s="228" t="s">
        <v>142</v>
      </c>
      <c r="E395" s="237" t="s">
        <v>28</v>
      </c>
      <c r="F395" s="238" t="s">
        <v>422</v>
      </c>
      <c r="G395" s="236"/>
      <c r="H395" s="239">
        <v>4</v>
      </c>
      <c r="I395" s="240"/>
      <c r="J395" s="236"/>
      <c r="K395" s="236"/>
      <c r="L395" s="241"/>
      <c r="M395" s="242"/>
      <c r="N395" s="243"/>
      <c r="O395" s="243"/>
      <c r="P395" s="243"/>
      <c r="Q395" s="243"/>
      <c r="R395" s="243"/>
      <c r="S395" s="243"/>
      <c r="T395" s="24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5" t="s">
        <v>142</v>
      </c>
      <c r="AU395" s="245" t="s">
        <v>81</v>
      </c>
      <c r="AV395" s="13" t="s">
        <v>81</v>
      </c>
      <c r="AW395" s="13" t="s">
        <v>34</v>
      </c>
      <c r="AX395" s="13" t="s">
        <v>72</v>
      </c>
      <c r="AY395" s="245" t="s">
        <v>129</v>
      </c>
    </row>
    <row r="396" s="14" customFormat="1">
      <c r="A396" s="14"/>
      <c r="B396" s="246"/>
      <c r="C396" s="247"/>
      <c r="D396" s="228" t="s">
        <v>142</v>
      </c>
      <c r="E396" s="248" t="s">
        <v>28</v>
      </c>
      <c r="F396" s="249" t="s">
        <v>156</v>
      </c>
      <c r="G396" s="247"/>
      <c r="H396" s="250">
        <v>4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6" t="s">
        <v>142</v>
      </c>
      <c r="AU396" s="256" t="s">
        <v>81</v>
      </c>
      <c r="AV396" s="14" t="s">
        <v>136</v>
      </c>
      <c r="AW396" s="14" t="s">
        <v>34</v>
      </c>
      <c r="AX396" s="14" t="s">
        <v>79</v>
      </c>
      <c r="AY396" s="256" t="s">
        <v>129</v>
      </c>
    </row>
    <row r="397" s="2" customFormat="1" ht="24.15" customHeight="1">
      <c r="A397" s="41"/>
      <c r="B397" s="42"/>
      <c r="C397" s="258" t="s">
        <v>515</v>
      </c>
      <c r="D397" s="258" t="s">
        <v>194</v>
      </c>
      <c r="E397" s="259" t="s">
        <v>516</v>
      </c>
      <c r="F397" s="260" t="s">
        <v>517</v>
      </c>
      <c r="G397" s="261" t="s">
        <v>368</v>
      </c>
      <c r="H397" s="262">
        <v>4</v>
      </c>
      <c r="I397" s="263"/>
      <c r="J397" s="264">
        <f>ROUND(I397*H397,2)</f>
        <v>0</v>
      </c>
      <c r="K397" s="260" t="s">
        <v>135</v>
      </c>
      <c r="L397" s="265"/>
      <c r="M397" s="266" t="s">
        <v>28</v>
      </c>
      <c r="N397" s="267" t="s">
        <v>43</v>
      </c>
      <c r="O397" s="87"/>
      <c r="P397" s="224">
        <f>O397*H397</f>
        <v>0</v>
      </c>
      <c r="Q397" s="224">
        <v>0.0040000000000000001</v>
      </c>
      <c r="R397" s="224">
        <f>Q397*H397</f>
        <v>0.016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152</v>
      </c>
      <c r="AT397" s="226" t="s">
        <v>194</v>
      </c>
      <c r="AU397" s="226" t="s">
        <v>81</v>
      </c>
      <c r="AY397" s="20" t="s">
        <v>129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136</v>
      </c>
      <c r="BM397" s="226" t="s">
        <v>518</v>
      </c>
    </row>
    <row r="398" s="2" customFormat="1">
      <c r="A398" s="41"/>
      <c r="B398" s="42"/>
      <c r="C398" s="43"/>
      <c r="D398" s="228" t="s">
        <v>138</v>
      </c>
      <c r="E398" s="43"/>
      <c r="F398" s="229" t="s">
        <v>517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138</v>
      </c>
      <c r="AU398" s="20" t="s">
        <v>81</v>
      </c>
    </row>
    <row r="399" s="13" customFormat="1">
      <c r="A399" s="13"/>
      <c r="B399" s="235"/>
      <c r="C399" s="236"/>
      <c r="D399" s="228" t="s">
        <v>142</v>
      </c>
      <c r="E399" s="237" t="s">
        <v>28</v>
      </c>
      <c r="F399" s="238" t="s">
        <v>136</v>
      </c>
      <c r="G399" s="236"/>
      <c r="H399" s="239">
        <v>4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142</v>
      </c>
      <c r="AU399" s="245" t="s">
        <v>81</v>
      </c>
      <c r="AV399" s="13" t="s">
        <v>81</v>
      </c>
      <c r="AW399" s="13" t="s">
        <v>34</v>
      </c>
      <c r="AX399" s="13" t="s">
        <v>72</v>
      </c>
      <c r="AY399" s="245" t="s">
        <v>129</v>
      </c>
    </row>
    <row r="400" s="14" customFormat="1">
      <c r="A400" s="14"/>
      <c r="B400" s="246"/>
      <c r="C400" s="247"/>
      <c r="D400" s="228" t="s">
        <v>142</v>
      </c>
      <c r="E400" s="248" t="s">
        <v>28</v>
      </c>
      <c r="F400" s="249" t="s">
        <v>156</v>
      </c>
      <c r="G400" s="247"/>
      <c r="H400" s="250">
        <v>4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142</v>
      </c>
      <c r="AU400" s="256" t="s">
        <v>81</v>
      </c>
      <c r="AV400" s="14" t="s">
        <v>136</v>
      </c>
      <c r="AW400" s="14" t="s">
        <v>34</v>
      </c>
      <c r="AX400" s="14" t="s">
        <v>79</v>
      </c>
      <c r="AY400" s="256" t="s">
        <v>129</v>
      </c>
    </row>
    <row r="401" s="2" customFormat="1" ht="21.75" customHeight="1">
      <c r="A401" s="41"/>
      <c r="B401" s="42"/>
      <c r="C401" s="215" t="s">
        <v>519</v>
      </c>
      <c r="D401" s="215" t="s">
        <v>131</v>
      </c>
      <c r="E401" s="216" t="s">
        <v>520</v>
      </c>
      <c r="F401" s="217" t="s">
        <v>521</v>
      </c>
      <c r="G401" s="218" t="s">
        <v>134</v>
      </c>
      <c r="H401" s="219">
        <v>388.19999999999999</v>
      </c>
      <c r="I401" s="220"/>
      <c r="J401" s="221">
        <f>ROUND(I401*H401,2)</f>
        <v>0</v>
      </c>
      <c r="K401" s="217" t="s">
        <v>135</v>
      </c>
      <c r="L401" s="47"/>
      <c r="M401" s="222" t="s">
        <v>28</v>
      </c>
      <c r="N401" s="223" t="s">
        <v>43</v>
      </c>
      <c r="O401" s="87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136</v>
      </c>
      <c r="AT401" s="226" t="s">
        <v>131</v>
      </c>
      <c r="AU401" s="226" t="s">
        <v>81</v>
      </c>
      <c r="AY401" s="20" t="s">
        <v>129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79</v>
      </c>
      <c r="BK401" s="227">
        <f>ROUND(I401*H401,2)</f>
        <v>0</v>
      </c>
      <c r="BL401" s="20" t="s">
        <v>136</v>
      </c>
      <c r="BM401" s="226" t="s">
        <v>522</v>
      </c>
    </row>
    <row r="402" s="2" customFormat="1">
      <c r="A402" s="41"/>
      <c r="B402" s="42"/>
      <c r="C402" s="43"/>
      <c r="D402" s="228" t="s">
        <v>138</v>
      </c>
      <c r="E402" s="43"/>
      <c r="F402" s="229" t="s">
        <v>523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138</v>
      </c>
      <c r="AU402" s="20" t="s">
        <v>81</v>
      </c>
    </row>
    <row r="403" s="2" customFormat="1">
      <c r="A403" s="41"/>
      <c r="B403" s="42"/>
      <c r="C403" s="43"/>
      <c r="D403" s="233" t="s">
        <v>140</v>
      </c>
      <c r="E403" s="43"/>
      <c r="F403" s="234" t="s">
        <v>524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140</v>
      </c>
      <c r="AU403" s="20" t="s">
        <v>81</v>
      </c>
    </row>
    <row r="404" s="13" customFormat="1">
      <c r="A404" s="13"/>
      <c r="B404" s="235"/>
      <c r="C404" s="236"/>
      <c r="D404" s="228" t="s">
        <v>142</v>
      </c>
      <c r="E404" s="237" t="s">
        <v>28</v>
      </c>
      <c r="F404" s="238" t="s">
        <v>525</v>
      </c>
      <c r="G404" s="236"/>
      <c r="H404" s="239">
        <v>388.19999999999999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5" t="s">
        <v>142</v>
      </c>
      <c r="AU404" s="245" t="s">
        <v>81</v>
      </c>
      <c r="AV404" s="13" t="s">
        <v>81</v>
      </c>
      <c r="AW404" s="13" t="s">
        <v>34</v>
      </c>
      <c r="AX404" s="13" t="s">
        <v>72</v>
      </c>
      <c r="AY404" s="245" t="s">
        <v>129</v>
      </c>
    </row>
    <row r="405" s="14" customFormat="1">
      <c r="A405" s="14"/>
      <c r="B405" s="246"/>
      <c r="C405" s="247"/>
      <c r="D405" s="228" t="s">
        <v>142</v>
      </c>
      <c r="E405" s="248" t="s">
        <v>28</v>
      </c>
      <c r="F405" s="249" t="s">
        <v>156</v>
      </c>
      <c r="G405" s="247"/>
      <c r="H405" s="250">
        <v>388.19999999999999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6" t="s">
        <v>142</v>
      </c>
      <c r="AU405" s="256" t="s">
        <v>81</v>
      </c>
      <c r="AV405" s="14" t="s">
        <v>136</v>
      </c>
      <c r="AW405" s="14" t="s">
        <v>34</v>
      </c>
      <c r="AX405" s="14" t="s">
        <v>79</v>
      </c>
      <c r="AY405" s="256" t="s">
        <v>129</v>
      </c>
    </row>
    <row r="406" s="2" customFormat="1" ht="24.15" customHeight="1">
      <c r="A406" s="41"/>
      <c r="B406" s="42"/>
      <c r="C406" s="215" t="s">
        <v>526</v>
      </c>
      <c r="D406" s="215" t="s">
        <v>131</v>
      </c>
      <c r="E406" s="216" t="s">
        <v>527</v>
      </c>
      <c r="F406" s="217" t="s">
        <v>528</v>
      </c>
      <c r="G406" s="218" t="s">
        <v>134</v>
      </c>
      <c r="H406" s="219">
        <v>388.19999999999999</v>
      </c>
      <c r="I406" s="220"/>
      <c r="J406" s="221">
        <f>ROUND(I406*H406,2)</f>
        <v>0</v>
      </c>
      <c r="K406" s="217" t="s">
        <v>135</v>
      </c>
      <c r="L406" s="47"/>
      <c r="M406" s="222" t="s">
        <v>28</v>
      </c>
      <c r="N406" s="223" t="s">
        <v>43</v>
      </c>
      <c r="O406" s="87"/>
      <c r="P406" s="224">
        <f>O406*H406</f>
        <v>0</v>
      </c>
      <c r="Q406" s="224">
        <v>0</v>
      </c>
      <c r="R406" s="224">
        <f>Q406*H406</f>
        <v>0</v>
      </c>
      <c r="S406" s="224">
        <v>0</v>
      </c>
      <c r="T406" s="225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6" t="s">
        <v>136</v>
      </c>
      <c r="AT406" s="226" t="s">
        <v>131</v>
      </c>
      <c r="AU406" s="226" t="s">
        <v>81</v>
      </c>
      <c r="AY406" s="20" t="s">
        <v>129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20" t="s">
        <v>79</v>
      </c>
      <c r="BK406" s="227">
        <f>ROUND(I406*H406,2)</f>
        <v>0</v>
      </c>
      <c r="BL406" s="20" t="s">
        <v>136</v>
      </c>
      <c r="BM406" s="226" t="s">
        <v>529</v>
      </c>
    </row>
    <row r="407" s="2" customFormat="1">
      <c r="A407" s="41"/>
      <c r="B407" s="42"/>
      <c r="C407" s="43"/>
      <c r="D407" s="228" t="s">
        <v>138</v>
      </c>
      <c r="E407" s="43"/>
      <c r="F407" s="229" t="s">
        <v>528</v>
      </c>
      <c r="G407" s="43"/>
      <c r="H407" s="43"/>
      <c r="I407" s="230"/>
      <c r="J407" s="43"/>
      <c r="K407" s="43"/>
      <c r="L407" s="47"/>
      <c r="M407" s="231"/>
      <c r="N407" s="232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138</v>
      </c>
      <c r="AU407" s="20" t="s">
        <v>81</v>
      </c>
    </row>
    <row r="408" s="2" customFormat="1">
      <c r="A408" s="41"/>
      <c r="B408" s="42"/>
      <c r="C408" s="43"/>
      <c r="D408" s="233" t="s">
        <v>140</v>
      </c>
      <c r="E408" s="43"/>
      <c r="F408" s="234" t="s">
        <v>530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140</v>
      </c>
      <c r="AU408" s="20" t="s">
        <v>81</v>
      </c>
    </row>
    <row r="409" s="13" customFormat="1">
      <c r="A409" s="13"/>
      <c r="B409" s="235"/>
      <c r="C409" s="236"/>
      <c r="D409" s="228" t="s">
        <v>142</v>
      </c>
      <c r="E409" s="237" t="s">
        <v>28</v>
      </c>
      <c r="F409" s="238" t="s">
        <v>525</v>
      </c>
      <c r="G409" s="236"/>
      <c r="H409" s="239">
        <v>388.19999999999999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142</v>
      </c>
      <c r="AU409" s="245" t="s">
        <v>81</v>
      </c>
      <c r="AV409" s="13" t="s">
        <v>81</v>
      </c>
      <c r="AW409" s="13" t="s">
        <v>34</v>
      </c>
      <c r="AX409" s="13" t="s">
        <v>72</v>
      </c>
      <c r="AY409" s="245" t="s">
        <v>129</v>
      </c>
    </row>
    <row r="410" s="14" customFormat="1">
      <c r="A410" s="14"/>
      <c r="B410" s="246"/>
      <c r="C410" s="247"/>
      <c r="D410" s="228" t="s">
        <v>142</v>
      </c>
      <c r="E410" s="248" t="s">
        <v>28</v>
      </c>
      <c r="F410" s="249" t="s">
        <v>156</v>
      </c>
      <c r="G410" s="247"/>
      <c r="H410" s="250">
        <v>388.19999999999999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142</v>
      </c>
      <c r="AU410" s="256" t="s">
        <v>81</v>
      </c>
      <c r="AV410" s="14" t="s">
        <v>136</v>
      </c>
      <c r="AW410" s="14" t="s">
        <v>34</v>
      </c>
      <c r="AX410" s="14" t="s">
        <v>79</v>
      </c>
      <c r="AY410" s="256" t="s">
        <v>129</v>
      </c>
    </row>
    <row r="411" s="2" customFormat="1" ht="24.15" customHeight="1">
      <c r="A411" s="41"/>
      <c r="B411" s="42"/>
      <c r="C411" s="215" t="s">
        <v>531</v>
      </c>
      <c r="D411" s="215" t="s">
        <v>131</v>
      </c>
      <c r="E411" s="216" t="s">
        <v>532</v>
      </c>
      <c r="F411" s="217" t="s">
        <v>533</v>
      </c>
      <c r="G411" s="218" t="s">
        <v>368</v>
      </c>
      <c r="H411" s="219">
        <v>2</v>
      </c>
      <c r="I411" s="220"/>
      <c r="J411" s="221">
        <f>ROUND(I411*H411,2)</f>
        <v>0</v>
      </c>
      <c r="K411" s="217" t="s">
        <v>135</v>
      </c>
      <c r="L411" s="47"/>
      <c r="M411" s="222" t="s">
        <v>28</v>
      </c>
      <c r="N411" s="223" t="s">
        <v>43</v>
      </c>
      <c r="O411" s="87"/>
      <c r="P411" s="224">
        <f>O411*H411</f>
        <v>0</v>
      </c>
      <c r="Q411" s="224">
        <v>0.45937</v>
      </c>
      <c r="R411" s="224">
        <f>Q411*H411</f>
        <v>0.91874</v>
      </c>
      <c r="S411" s="224">
        <v>0</v>
      </c>
      <c r="T411" s="225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6" t="s">
        <v>136</v>
      </c>
      <c r="AT411" s="226" t="s">
        <v>131</v>
      </c>
      <c r="AU411" s="226" t="s">
        <v>81</v>
      </c>
      <c r="AY411" s="20" t="s">
        <v>129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20" t="s">
        <v>79</v>
      </c>
      <c r="BK411" s="227">
        <f>ROUND(I411*H411,2)</f>
        <v>0</v>
      </c>
      <c r="BL411" s="20" t="s">
        <v>136</v>
      </c>
      <c r="BM411" s="226" t="s">
        <v>534</v>
      </c>
    </row>
    <row r="412" s="2" customFormat="1">
      <c r="A412" s="41"/>
      <c r="B412" s="42"/>
      <c r="C412" s="43"/>
      <c r="D412" s="228" t="s">
        <v>138</v>
      </c>
      <c r="E412" s="43"/>
      <c r="F412" s="229" t="s">
        <v>535</v>
      </c>
      <c r="G412" s="43"/>
      <c r="H412" s="43"/>
      <c r="I412" s="230"/>
      <c r="J412" s="43"/>
      <c r="K412" s="43"/>
      <c r="L412" s="47"/>
      <c r="M412" s="231"/>
      <c r="N412" s="232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138</v>
      </c>
      <c r="AU412" s="20" t="s">
        <v>81</v>
      </c>
    </row>
    <row r="413" s="2" customFormat="1">
      <c r="A413" s="41"/>
      <c r="B413" s="42"/>
      <c r="C413" s="43"/>
      <c r="D413" s="233" t="s">
        <v>140</v>
      </c>
      <c r="E413" s="43"/>
      <c r="F413" s="234" t="s">
        <v>536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140</v>
      </c>
      <c r="AU413" s="20" t="s">
        <v>81</v>
      </c>
    </row>
    <row r="414" s="13" customFormat="1">
      <c r="A414" s="13"/>
      <c r="B414" s="235"/>
      <c r="C414" s="236"/>
      <c r="D414" s="228" t="s">
        <v>142</v>
      </c>
      <c r="E414" s="237" t="s">
        <v>28</v>
      </c>
      <c r="F414" s="238" t="s">
        <v>537</v>
      </c>
      <c r="G414" s="236"/>
      <c r="H414" s="239">
        <v>2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142</v>
      </c>
      <c r="AU414" s="245" t="s">
        <v>81</v>
      </c>
      <c r="AV414" s="13" t="s">
        <v>81</v>
      </c>
      <c r="AW414" s="13" t="s">
        <v>34</v>
      </c>
      <c r="AX414" s="13" t="s">
        <v>72</v>
      </c>
      <c r="AY414" s="245" t="s">
        <v>129</v>
      </c>
    </row>
    <row r="415" s="14" customFormat="1">
      <c r="A415" s="14"/>
      <c r="B415" s="246"/>
      <c r="C415" s="247"/>
      <c r="D415" s="228" t="s">
        <v>142</v>
      </c>
      <c r="E415" s="248" t="s">
        <v>28</v>
      </c>
      <c r="F415" s="249" t="s">
        <v>156</v>
      </c>
      <c r="G415" s="247"/>
      <c r="H415" s="250">
        <v>2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6" t="s">
        <v>142</v>
      </c>
      <c r="AU415" s="256" t="s">
        <v>81</v>
      </c>
      <c r="AV415" s="14" t="s">
        <v>136</v>
      </c>
      <c r="AW415" s="14" t="s">
        <v>34</v>
      </c>
      <c r="AX415" s="14" t="s">
        <v>79</v>
      </c>
      <c r="AY415" s="256" t="s">
        <v>129</v>
      </c>
    </row>
    <row r="416" s="2" customFormat="1" ht="16.5" customHeight="1">
      <c r="A416" s="41"/>
      <c r="B416" s="42"/>
      <c r="C416" s="215" t="s">
        <v>538</v>
      </c>
      <c r="D416" s="215" t="s">
        <v>131</v>
      </c>
      <c r="E416" s="216" t="s">
        <v>539</v>
      </c>
      <c r="F416" s="217" t="s">
        <v>540</v>
      </c>
      <c r="G416" s="218" t="s">
        <v>368</v>
      </c>
      <c r="H416" s="219">
        <v>27</v>
      </c>
      <c r="I416" s="220"/>
      <c r="J416" s="221">
        <f>ROUND(I416*H416,2)</f>
        <v>0</v>
      </c>
      <c r="K416" s="217" t="s">
        <v>135</v>
      </c>
      <c r="L416" s="47"/>
      <c r="M416" s="222" t="s">
        <v>28</v>
      </c>
      <c r="N416" s="223" t="s">
        <v>43</v>
      </c>
      <c r="O416" s="87"/>
      <c r="P416" s="224">
        <f>O416*H416</f>
        <v>0</v>
      </c>
      <c r="Q416" s="224">
        <v>0.040000000000000001</v>
      </c>
      <c r="R416" s="224">
        <f>Q416*H416</f>
        <v>1.0800000000000001</v>
      </c>
      <c r="S416" s="224">
        <v>0</v>
      </c>
      <c r="T416" s="225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136</v>
      </c>
      <c r="AT416" s="226" t="s">
        <v>131</v>
      </c>
      <c r="AU416" s="226" t="s">
        <v>81</v>
      </c>
      <c r="AY416" s="20" t="s">
        <v>129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79</v>
      </c>
      <c r="BK416" s="227">
        <f>ROUND(I416*H416,2)</f>
        <v>0</v>
      </c>
      <c r="BL416" s="20" t="s">
        <v>136</v>
      </c>
      <c r="BM416" s="226" t="s">
        <v>541</v>
      </c>
    </row>
    <row r="417" s="2" customFormat="1">
      <c r="A417" s="41"/>
      <c r="B417" s="42"/>
      <c r="C417" s="43"/>
      <c r="D417" s="228" t="s">
        <v>138</v>
      </c>
      <c r="E417" s="43"/>
      <c r="F417" s="229" t="s">
        <v>542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138</v>
      </c>
      <c r="AU417" s="20" t="s">
        <v>81</v>
      </c>
    </row>
    <row r="418" s="2" customFormat="1">
      <c r="A418" s="41"/>
      <c r="B418" s="42"/>
      <c r="C418" s="43"/>
      <c r="D418" s="233" t="s">
        <v>140</v>
      </c>
      <c r="E418" s="43"/>
      <c r="F418" s="234" t="s">
        <v>543</v>
      </c>
      <c r="G418" s="43"/>
      <c r="H418" s="43"/>
      <c r="I418" s="230"/>
      <c r="J418" s="43"/>
      <c r="K418" s="43"/>
      <c r="L418" s="47"/>
      <c r="M418" s="231"/>
      <c r="N418" s="232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140</v>
      </c>
      <c r="AU418" s="20" t="s">
        <v>81</v>
      </c>
    </row>
    <row r="419" s="13" customFormat="1">
      <c r="A419" s="13"/>
      <c r="B419" s="235"/>
      <c r="C419" s="236"/>
      <c r="D419" s="228" t="s">
        <v>142</v>
      </c>
      <c r="E419" s="237" t="s">
        <v>28</v>
      </c>
      <c r="F419" s="238" t="s">
        <v>309</v>
      </c>
      <c r="G419" s="236"/>
      <c r="H419" s="239">
        <v>27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5" t="s">
        <v>142</v>
      </c>
      <c r="AU419" s="245" t="s">
        <v>81</v>
      </c>
      <c r="AV419" s="13" t="s">
        <v>81</v>
      </c>
      <c r="AW419" s="13" t="s">
        <v>34</v>
      </c>
      <c r="AX419" s="13" t="s">
        <v>72</v>
      </c>
      <c r="AY419" s="245" t="s">
        <v>129</v>
      </c>
    </row>
    <row r="420" s="14" customFormat="1">
      <c r="A420" s="14"/>
      <c r="B420" s="246"/>
      <c r="C420" s="247"/>
      <c r="D420" s="228" t="s">
        <v>142</v>
      </c>
      <c r="E420" s="248" t="s">
        <v>28</v>
      </c>
      <c r="F420" s="249" t="s">
        <v>156</v>
      </c>
      <c r="G420" s="247"/>
      <c r="H420" s="250">
        <v>27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6" t="s">
        <v>142</v>
      </c>
      <c r="AU420" s="256" t="s">
        <v>81</v>
      </c>
      <c r="AV420" s="14" t="s">
        <v>136</v>
      </c>
      <c r="AW420" s="14" t="s">
        <v>34</v>
      </c>
      <c r="AX420" s="14" t="s">
        <v>79</v>
      </c>
      <c r="AY420" s="256" t="s">
        <v>129</v>
      </c>
    </row>
    <row r="421" s="2" customFormat="1" ht="16.5" customHeight="1">
      <c r="A421" s="41"/>
      <c r="B421" s="42"/>
      <c r="C421" s="258" t="s">
        <v>544</v>
      </c>
      <c r="D421" s="258" t="s">
        <v>194</v>
      </c>
      <c r="E421" s="259" t="s">
        <v>545</v>
      </c>
      <c r="F421" s="260" t="s">
        <v>546</v>
      </c>
      <c r="G421" s="261" t="s">
        <v>368</v>
      </c>
      <c r="H421" s="262">
        <v>27</v>
      </c>
      <c r="I421" s="263"/>
      <c r="J421" s="264">
        <f>ROUND(I421*H421,2)</f>
        <v>0</v>
      </c>
      <c r="K421" s="260" t="s">
        <v>135</v>
      </c>
      <c r="L421" s="265"/>
      <c r="M421" s="266" t="s">
        <v>28</v>
      </c>
      <c r="N421" s="267" t="s">
        <v>43</v>
      </c>
      <c r="O421" s="87"/>
      <c r="P421" s="224">
        <f>O421*H421</f>
        <v>0</v>
      </c>
      <c r="Q421" s="224">
        <v>0.0073000000000000001</v>
      </c>
      <c r="R421" s="224">
        <f>Q421*H421</f>
        <v>0.1971</v>
      </c>
      <c r="S421" s="224">
        <v>0</v>
      </c>
      <c r="T421" s="225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6" t="s">
        <v>152</v>
      </c>
      <c r="AT421" s="226" t="s">
        <v>194</v>
      </c>
      <c r="AU421" s="226" t="s">
        <v>81</v>
      </c>
      <c r="AY421" s="20" t="s">
        <v>129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20" t="s">
        <v>79</v>
      </c>
      <c r="BK421" s="227">
        <f>ROUND(I421*H421,2)</f>
        <v>0</v>
      </c>
      <c r="BL421" s="20" t="s">
        <v>136</v>
      </c>
      <c r="BM421" s="226" t="s">
        <v>547</v>
      </c>
    </row>
    <row r="422" s="2" customFormat="1">
      <c r="A422" s="41"/>
      <c r="B422" s="42"/>
      <c r="C422" s="43"/>
      <c r="D422" s="228" t="s">
        <v>138</v>
      </c>
      <c r="E422" s="43"/>
      <c r="F422" s="229" t="s">
        <v>546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138</v>
      </c>
      <c r="AU422" s="20" t="s">
        <v>81</v>
      </c>
    </row>
    <row r="423" s="13" customFormat="1">
      <c r="A423" s="13"/>
      <c r="B423" s="235"/>
      <c r="C423" s="236"/>
      <c r="D423" s="228" t="s">
        <v>142</v>
      </c>
      <c r="E423" s="237" t="s">
        <v>28</v>
      </c>
      <c r="F423" s="238" t="s">
        <v>309</v>
      </c>
      <c r="G423" s="236"/>
      <c r="H423" s="239">
        <v>27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5" t="s">
        <v>142</v>
      </c>
      <c r="AU423" s="245" t="s">
        <v>81</v>
      </c>
      <c r="AV423" s="13" t="s">
        <v>81</v>
      </c>
      <c r="AW423" s="13" t="s">
        <v>34</v>
      </c>
      <c r="AX423" s="13" t="s">
        <v>79</v>
      </c>
      <c r="AY423" s="245" t="s">
        <v>129</v>
      </c>
    </row>
    <row r="424" s="2" customFormat="1" ht="16.5" customHeight="1">
      <c r="A424" s="41"/>
      <c r="B424" s="42"/>
      <c r="C424" s="215" t="s">
        <v>548</v>
      </c>
      <c r="D424" s="215" t="s">
        <v>131</v>
      </c>
      <c r="E424" s="216" t="s">
        <v>549</v>
      </c>
      <c r="F424" s="217" t="s">
        <v>550</v>
      </c>
      <c r="G424" s="218" t="s">
        <v>368</v>
      </c>
      <c r="H424" s="219">
        <v>11</v>
      </c>
      <c r="I424" s="220"/>
      <c r="J424" s="221">
        <f>ROUND(I424*H424,2)</f>
        <v>0</v>
      </c>
      <c r="K424" s="217" t="s">
        <v>135</v>
      </c>
      <c r="L424" s="47"/>
      <c r="M424" s="222" t="s">
        <v>28</v>
      </c>
      <c r="N424" s="223" t="s">
        <v>43</v>
      </c>
      <c r="O424" s="87"/>
      <c r="P424" s="224">
        <f>O424*H424</f>
        <v>0</v>
      </c>
      <c r="Q424" s="224">
        <v>0.040000000000000001</v>
      </c>
      <c r="R424" s="224">
        <f>Q424*H424</f>
        <v>0.44</v>
      </c>
      <c r="S424" s="224">
        <v>0</v>
      </c>
      <c r="T424" s="225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6" t="s">
        <v>136</v>
      </c>
      <c r="AT424" s="226" t="s">
        <v>131</v>
      </c>
      <c r="AU424" s="226" t="s">
        <v>81</v>
      </c>
      <c r="AY424" s="20" t="s">
        <v>129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20" t="s">
        <v>79</v>
      </c>
      <c r="BK424" s="227">
        <f>ROUND(I424*H424,2)</f>
        <v>0</v>
      </c>
      <c r="BL424" s="20" t="s">
        <v>136</v>
      </c>
      <c r="BM424" s="226" t="s">
        <v>551</v>
      </c>
    </row>
    <row r="425" s="2" customFormat="1">
      <c r="A425" s="41"/>
      <c r="B425" s="42"/>
      <c r="C425" s="43"/>
      <c r="D425" s="228" t="s">
        <v>138</v>
      </c>
      <c r="E425" s="43"/>
      <c r="F425" s="229" t="s">
        <v>552</v>
      </c>
      <c r="G425" s="43"/>
      <c r="H425" s="43"/>
      <c r="I425" s="230"/>
      <c r="J425" s="43"/>
      <c r="K425" s="43"/>
      <c r="L425" s="47"/>
      <c r="M425" s="231"/>
      <c r="N425" s="232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138</v>
      </c>
      <c r="AU425" s="20" t="s">
        <v>81</v>
      </c>
    </row>
    <row r="426" s="2" customFormat="1">
      <c r="A426" s="41"/>
      <c r="B426" s="42"/>
      <c r="C426" s="43"/>
      <c r="D426" s="233" t="s">
        <v>140</v>
      </c>
      <c r="E426" s="43"/>
      <c r="F426" s="234" t="s">
        <v>553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140</v>
      </c>
      <c r="AU426" s="20" t="s">
        <v>81</v>
      </c>
    </row>
    <row r="427" s="13" customFormat="1">
      <c r="A427" s="13"/>
      <c r="B427" s="235"/>
      <c r="C427" s="236"/>
      <c r="D427" s="228" t="s">
        <v>142</v>
      </c>
      <c r="E427" s="237" t="s">
        <v>28</v>
      </c>
      <c r="F427" s="238" t="s">
        <v>554</v>
      </c>
      <c r="G427" s="236"/>
      <c r="H427" s="239">
        <v>11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5" t="s">
        <v>142</v>
      </c>
      <c r="AU427" s="245" t="s">
        <v>81</v>
      </c>
      <c r="AV427" s="13" t="s">
        <v>81</v>
      </c>
      <c r="AW427" s="13" t="s">
        <v>34</v>
      </c>
      <c r="AX427" s="13" t="s">
        <v>72</v>
      </c>
      <c r="AY427" s="245" t="s">
        <v>129</v>
      </c>
    </row>
    <row r="428" s="14" customFormat="1">
      <c r="A428" s="14"/>
      <c r="B428" s="246"/>
      <c r="C428" s="247"/>
      <c r="D428" s="228" t="s">
        <v>142</v>
      </c>
      <c r="E428" s="248" t="s">
        <v>28</v>
      </c>
      <c r="F428" s="249" t="s">
        <v>156</v>
      </c>
      <c r="G428" s="247"/>
      <c r="H428" s="250">
        <v>11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6" t="s">
        <v>142</v>
      </c>
      <c r="AU428" s="256" t="s">
        <v>81</v>
      </c>
      <c r="AV428" s="14" t="s">
        <v>136</v>
      </c>
      <c r="AW428" s="14" t="s">
        <v>34</v>
      </c>
      <c r="AX428" s="14" t="s">
        <v>79</v>
      </c>
      <c r="AY428" s="256" t="s">
        <v>129</v>
      </c>
    </row>
    <row r="429" s="2" customFormat="1" ht="24.15" customHeight="1">
      <c r="A429" s="41"/>
      <c r="B429" s="42"/>
      <c r="C429" s="258" t="s">
        <v>555</v>
      </c>
      <c r="D429" s="258" t="s">
        <v>194</v>
      </c>
      <c r="E429" s="259" t="s">
        <v>556</v>
      </c>
      <c r="F429" s="260" t="s">
        <v>557</v>
      </c>
      <c r="G429" s="261" t="s">
        <v>368</v>
      </c>
      <c r="H429" s="262">
        <v>11</v>
      </c>
      <c r="I429" s="263"/>
      <c r="J429" s="264">
        <f>ROUND(I429*H429,2)</f>
        <v>0</v>
      </c>
      <c r="K429" s="260" t="s">
        <v>135</v>
      </c>
      <c r="L429" s="265"/>
      <c r="M429" s="266" t="s">
        <v>28</v>
      </c>
      <c r="N429" s="267" t="s">
        <v>43</v>
      </c>
      <c r="O429" s="87"/>
      <c r="P429" s="224">
        <f>O429*H429</f>
        <v>0</v>
      </c>
      <c r="Q429" s="224">
        <v>0.013299999999999999</v>
      </c>
      <c r="R429" s="224">
        <f>Q429*H429</f>
        <v>0.14629999999999999</v>
      </c>
      <c r="S429" s="224">
        <v>0</v>
      </c>
      <c r="T429" s="225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6" t="s">
        <v>152</v>
      </c>
      <c r="AT429" s="226" t="s">
        <v>194</v>
      </c>
      <c r="AU429" s="226" t="s">
        <v>81</v>
      </c>
      <c r="AY429" s="20" t="s">
        <v>129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20" t="s">
        <v>79</v>
      </c>
      <c r="BK429" s="227">
        <f>ROUND(I429*H429,2)</f>
        <v>0</v>
      </c>
      <c r="BL429" s="20" t="s">
        <v>136</v>
      </c>
      <c r="BM429" s="226" t="s">
        <v>558</v>
      </c>
    </row>
    <row r="430" s="2" customFormat="1">
      <c r="A430" s="41"/>
      <c r="B430" s="42"/>
      <c r="C430" s="43"/>
      <c r="D430" s="228" t="s">
        <v>138</v>
      </c>
      <c r="E430" s="43"/>
      <c r="F430" s="229" t="s">
        <v>557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138</v>
      </c>
      <c r="AU430" s="20" t="s">
        <v>81</v>
      </c>
    </row>
    <row r="431" s="13" customFormat="1">
      <c r="A431" s="13"/>
      <c r="B431" s="235"/>
      <c r="C431" s="236"/>
      <c r="D431" s="228" t="s">
        <v>142</v>
      </c>
      <c r="E431" s="237" t="s">
        <v>28</v>
      </c>
      <c r="F431" s="238" t="s">
        <v>205</v>
      </c>
      <c r="G431" s="236"/>
      <c r="H431" s="239">
        <v>11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142</v>
      </c>
      <c r="AU431" s="245" t="s">
        <v>81</v>
      </c>
      <c r="AV431" s="13" t="s">
        <v>81</v>
      </c>
      <c r="AW431" s="13" t="s">
        <v>34</v>
      </c>
      <c r="AX431" s="13" t="s">
        <v>79</v>
      </c>
      <c r="AY431" s="245" t="s">
        <v>129</v>
      </c>
    </row>
    <row r="432" s="2" customFormat="1" ht="16.5" customHeight="1">
      <c r="A432" s="41"/>
      <c r="B432" s="42"/>
      <c r="C432" s="215" t="s">
        <v>559</v>
      </c>
      <c r="D432" s="215" t="s">
        <v>131</v>
      </c>
      <c r="E432" s="216" t="s">
        <v>560</v>
      </c>
      <c r="F432" s="217" t="s">
        <v>561</v>
      </c>
      <c r="G432" s="218" t="s">
        <v>368</v>
      </c>
      <c r="H432" s="219">
        <v>3</v>
      </c>
      <c r="I432" s="220"/>
      <c r="J432" s="221">
        <f>ROUND(I432*H432,2)</f>
        <v>0</v>
      </c>
      <c r="K432" s="217" t="s">
        <v>135</v>
      </c>
      <c r="L432" s="47"/>
      <c r="M432" s="222" t="s">
        <v>28</v>
      </c>
      <c r="N432" s="223" t="s">
        <v>43</v>
      </c>
      <c r="O432" s="87"/>
      <c r="P432" s="224">
        <f>O432*H432</f>
        <v>0</v>
      </c>
      <c r="Q432" s="224">
        <v>0.050000000000000003</v>
      </c>
      <c r="R432" s="224">
        <f>Q432*H432</f>
        <v>0.15000000000000002</v>
      </c>
      <c r="S432" s="224">
        <v>0</v>
      </c>
      <c r="T432" s="225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6" t="s">
        <v>136</v>
      </c>
      <c r="AT432" s="226" t="s">
        <v>131</v>
      </c>
      <c r="AU432" s="226" t="s">
        <v>81</v>
      </c>
      <c r="AY432" s="20" t="s">
        <v>129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20" t="s">
        <v>79</v>
      </c>
      <c r="BK432" s="227">
        <f>ROUND(I432*H432,2)</f>
        <v>0</v>
      </c>
      <c r="BL432" s="20" t="s">
        <v>136</v>
      </c>
      <c r="BM432" s="226" t="s">
        <v>562</v>
      </c>
    </row>
    <row r="433" s="2" customFormat="1">
      <c r="A433" s="41"/>
      <c r="B433" s="42"/>
      <c r="C433" s="43"/>
      <c r="D433" s="228" t="s">
        <v>138</v>
      </c>
      <c r="E433" s="43"/>
      <c r="F433" s="229" t="s">
        <v>563</v>
      </c>
      <c r="G433" s="43"/>
      <c r="H433" s="43"/>
      <c r="I433" s="230"/>
      <c r="J433" s="43"/>
      <c r="K433" s="43"/>
      <c r="L433" s="47"/>
      <c r="M433" s="231"/>
      <c r="N433" s="232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138</v>
      </c>
      <c r="AU433" s="20" t="s">
        <v>81</v>
      </c>
    </row>
    <row r="434" s="2" customFormat="1">
      <c r="A434" s="41"/>
      <c r="B434" s="42"/>
      <c r="C434" s="43"/>
      <c r="D434" s="233" t="s">
        <v>140</v>
      </c>
      <c r="E434" s="43"/>
      <c r="F434" s="234" t="s">
        <v>564</v>
      </c>
      <c r="G434" s="43"/>
      <c r="H434" s="43"/>
      <c r="I434" s="230"/>
      <c r="J434" s="43"/>
      <c r="K434" s="43"/>
      <c r="L434" s="47"/>
      <c r="M434" s="231"/>
      <c r="N434" s="232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140</v>
      </c>
      <c r="AU434" s="20" t="s">
        <v>81</v>
      </c>
    </row>
    <row r="435" s="13" customFormat="1">
      <c r="A435" s="13"/>
      <c r="B435" s="235"/>
      <c r="C435" s="236"/>
      <c r="D435" s="228" t="s">
        <v>142</v>
      </c>
      <c r="E435" s="237" t="s">
        <v>28</v>
      </c>
      <c r="F435" s="238" t="s">
        <v>485</v>
      </c>
      <c r="G435" s="236"/>
      <c r="H435" s="239">
        <v>3</v>
      </c>
      <c r="I435" s="240"/>
      <c r="J435" s="236"/>
      <c r="K435" s="236"/>
      <c r="L435" s="241"/>
      <c r="M435" s="242"/>
      <c r="N435" s="243"/>
      <c r="O435" s="243"/>
      <c r="P435" s="243"/>
      <c r="Q435" s="243"/>
      <c r="R435" s="243"/>
      <c r="S435" s="243"/>
      <c r="T435" s="24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5" t="s">
        <v>142</v>
      </c>
      <c r="AU435" s="245" t="s">
        <v>81</v>
      </c>
      <c r="AV435" s="13" t="s">
        <v>81</v>
      </c>
      <c r="AW435" s="13" t="s">
        <v>34</v>
      </c>
      <c r="AX435" s="13" t="s">
        <v>72</v>
      </c>
      <c r="AY435" s="245" t="s">
        <v>129</v>
      </c>
    </row>
    <row r="436" s="14" customFormat="1">
      <c r="A436" s="14"/>
      <c r="B436" s="246"/>
      <c r="C436" s="247"/>
      <c r="D436" s="228" t="s">
        <v>142</v>
      </c>
      <c r="E436" s="248" t="s">
        <v>28</v>
      </c>
      <c r="F436" s="249" t="s">
        <v>156</v>
      </c>
      <c r="G436" s="247"/>
      <c r="H436" s="250">
        <v>3</v>
      </c>
      <c r="I436" s="251"/>
      <c r="J436" s="247"/>
      <c r="K436" s="247"/>
      <c r="L436" s="252"/>
      <c r="M436" s="253"/>
      <c r="N436" s="254"/>
      <c r="O436" s="254"/>
      <c r="P436" s="254"/>
      <c r="Q436" s="254"/>
      <c r="R436" s="254"/>
      <c r="S436" s="254"/>
      <c r="T436" s="25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6" t="s">
        <v>142</v>
      </c>
      <c r="AU436" s="256" t="s">
        <v>81</v>
      </c>
      <c r="AV436" s="14" t="s">
        <v>136</v>
      </c>
      <c r="AW436" s="14" t="s">
        <v>34</v>
      </c>
      <c r="AX436" s="14" t="s">
        <v>79</v>
      </c>
      <c r="AY436" s="256" t="s">
        <v>129</v>
      </c>
    </row>
    <row r="437" s="2" customFormat="1" ht="16.5" customHeight="1">
      <c r="A437" s="41"/>
      <c r="B437" s="42"/>
      <c r="C437" s="258" t="s">
        <v>565</v>
      </c>
      <c r="D437" s="258" t="s">
        <v>194</v>
      </c>
      <c r="E437" s="259" t="s">
        <v>566</v>
      </c>
      <c r="F437" s="260" t="s">
        <v>567</v>
      </c>
      <c r="G437" s="261" t="s">
        <v>368</v>
      </c>
      <c r="H437" s="262">
        <v>3</v>
      </c>
      <c r="I437" s="263"/>
      <c r="J437" s="264">
        <f>ROUND(I437*H437,2)</f>
        <v>0</v>
      </c>
      <c r="K437" s="260" t="s">
        <v>135</v>
      </c>
      <c r="L437" s="265"/>
      <c r="M437" s="266" t="s">
        <v>28</v>
      </c>
      <c r="N437" s="267" t="s">
        <v>43</v>
      </c>
      <c r="O437" s="87"/>
      <c r="P437" s="224">
        <f>O437*H437</f>
        <v>0</v>
      </c>
      <c r="Q437" s="224">
        <v>0.029499999999999998</v>
      </c>
      <c r="R437" s="224">
        <f>Q437*H437</f>
        <v>0.088499999999999995</v>
      </c>
      <c r="S437" s="224">
        <v>0</v>
      </c>
      <c r="T437" s="225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6" t="s">
        <v>152</v>
      </c>
      <c r="AT437" s="226" t="s">
        <v>194</v>
      </c>
      <c r="AU437" s="226" t="s">
        <v>81</v>
      </c>
      <c r="AY437" s="20" t="s">
        <v>129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20" t="s">
        <v>79</v>
      </c>
      <c r="BK437" s="227">
        <f>ROUND(I437*H437,2)</f>
        <v>0</v>
      </c>
      <c r="BL437" s="20" t="s">
        <v>136</v>
      </c>
      <c r="BM437" s="226" t="s">
        <v>568</v>
      </c>
    </row>
    <row r="438" s="2" customFormat="1">
      <c r="A438" s="41"/>
      <c r="B438" s="42"/>
      <c r="C438" s="43"/>
      <c r="D438" s="228" t="s">
        <v>138</v>
      </c>
      <c r="E438" s="43"/>
      <c r="F438" s="229" t="s">
        <v>567</v>
      </c>
      <c r="G438" s="43"/>
      <c r="H438" s="43"/>
      <c r="I438" s="230"/>
      <c r="J438" s="43"/>
      <c r="K438" s="43"/>
      <c r="L438" s="47"/>
      <c r="M438" s="231"/>
      <c r="N438" s="232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138</v>
      </c>
      <c r="AU438" s="20" t="s">
        <v>81</v>
      </c>
    </row>
    <row r="439" s="13" customFormat="1">
      <c r="A439" s="13"/>
      <c r="B439" s="235"/>
      <c r="C439" s="236"/>
      <c r="D439" s="228" t="s">
        <v>142</v>
      </c>
      <c r="E439" s="237" t="s">
        <v>28</v>
      </c>
      <c r="F439" s="238" t="s">
        <v>149</v>
      </c>
      <c r="G439" s="236"/>
      <c r="H439" s="239">
        <v>3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5" t="s">
        <v>142</v>
      </c>
      <c r="AU439" s="245" t="s">
        <v>81</v>
      </c>
      <c r="AV439" s="13" t="s">
        <v>81</v>
      </c>
      <c r="AW439" s="13" t="s">
        <v>34</v>
      </c>
      <c r="AX439" s="13" t="s">
        <v>79</v>
      </c>
      <c r="AY439" s="245" t="s">
        <v>129</v>
      </c>
    </row>
    <row r="440" s="2" customFormat="1" ht="24.15" customHeight="1">
      <c r="A440" s="41"/>
      <c r="B440" s="42"/>
      <c r="C440" s="215" t="s">
        <v>369</v>
      </c>
      <c r="D440" s="215" t="s">
        <v>131</v>
      </c>
      <c r="E440" s="216" t="s">
        <v>569</v>
      </c>
      <c r="F440" s="217" t="s">
        <v>570</v>
      </c>
      <c r="G440" s="218" t="s">
        <v>368</v>
      </c>
      <c r="H440" s="219">
        <v>11</v>
      </c>
      <c r="I440" s="220"/>
      <c r="J440" s="221">
        <f>ROUND(I440*H440,2)</f>
        <v>0</v>
      </c>
      <c r="K440" s="217" t="s">
        <v>135</v>
      </c>
      <c r="L440" s="47"/>
      <c r="M440" s="222" t="s">
        <v>28</v>
      </c>
      <c r="N440" s="223" t="s">
        <v>43</v>
      </c>
      <c r="O440" s="87"/>
      <c r="P440" s="224">
        <f>O440*H440</f>
        <v>0</v>
      </c>
      <c r="Q440" s="224">
        <v>0.00016000000000000001</v>
      </c>
      <c r="R440" s="224">
        <f>Q440*H440</f>
        <v>0.0017600000000000001</v>
      </c>
      <c r="S440" s="224">
        <v>0</v>
      </c>
      <c r="T440" s="225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136</v>
      </c>
      <c r="AT440" s="226" t="s">
        <v>131</v>
      </c>
      <c r="AU440" s="226" t="s">
        <v>81</v>
      </c>
      <c r="AY440" s="20" t="s">
        <v>129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20" t="s">
        <v>79</v>
      </c>
      <c r="BK440" s="227">
        <f>ROUND(I440*H440,2)</f>
        <v>0</v>
      </c>
      <c r="BL440" s="20" t="s">
        <v>136</v>
      </c>
      <c r="BM440" s="226" t="s">
        <v>571</v>
      </c>
    </row>
    <row r="441" s="2" customFormat="1">
      <c r="A441" s="41"/>
      <c r="B441" s="42"/>
      <c r="C441" s="43"/>
      <c r="D441" s="228" t="s">
        <v>138</v>
      </c>
      <c r="E441" s="43"/>
      <c r="F441" s="229" t="s">
        <v>572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138</v>
      </c>
      <c r="AU441" s="20" t="s">
        <v>81</v>
      </c>
    </row>
    <row r="442" s="2" customFormat="1">
      <c r="A442" s="41"/>
      <c r="B442" s="42"/>
      <c r="C442" s="43"/>
      <c r="D442" s="233" t="s">
        <v>140</v>
      </c>
      <c r="E442" s="43"/>
      <c r="F442" s="234" t="s">
        <v>573</v>
      </c>
      <c r="G442" s="43"/>
      <c r="H442" s="43"/>
      <c r="I442" s="230"/>
      <c r="J442" s="43"/>
      <c r="K442" s="43"/>
      <c r="L442" s="47"/>
      <c r="M442" s="231"/>
      <c r="N442" s="232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140</v>
      </c>
      <c r="AU442" s="20" t="s">
        <v>81</v>
      </c>
    </row>
    <row r="443" s="2" customFormat="1">
      <c r="A443" s="41"/>
      <c r="B443" s="42"/>
      <c r="C443" s="43"/>
      <c r="D443" s="228" t="s">
        <v>183</v>
      </c>
      <c r="E443" s="43"/>
      <c r="F443" s="257" t="s">
        <v>574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183</v>
      </c>
      <c r="AU443" s="20" t="s">
        <v>81</v>
      </c>
    </row>
    <row r="444" s="13" customFormat="1">
      <c r="A444" s="13"/>
      <c r="B444" s="235"/>
      <c r="C444" s="236"/>
      <c r="D444" s="228" t="s">
        <v>142</v>
      </c>
      <c r="E444" s="237" t="s">
        <v>28</v>
      </c>
      <c r="F444" s="238" t="s">
        <v>575</v>
      </c>
      <c r="G444" s="236"/>
      <c r="H444" s="239">
        <v>11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5" t="s">
        <v>142</v>
      </c>
      <c r="AU444" s="245" t="s">
        <v>81</v>
      </c>
      <c r="AV444" s="13" t="s">
        <v>81</v>
      </c>
      <c r="AW444" s="13" t="s">
        <v>34</v>
      </c>
      <c r="AX444" s="13" t="s">
        <v>79</v>
      </c>
      <c r="AY444" s="245" t="s">
        <v>129</v>
      </c>
    </row>
    <row r="445" s="2" customFormat="1" ht="16.5" customHeight="1">
      <c r="A445" s="41"/>
      <c r="B445" s="42"/>
      <c r="C445" s="215" t="s">
        <v>576</v>
      </c>
      <c r="D445" s="215" t="s">
        <v>131</v>
      </c>
      <c r="E445" s="216" t="s">
        <v>577</v>
      </c>
      <c r="F445" s="217" t="s">
        <v>578</v>
      </c>
      <c r="G445" s="218" t="s">
        <v>134</v>
      </c>
      <c r="H445" s="219">
        <v>388.19999999999999</v>
      </c>
      <c r="I445" s="220"/>
      <c r="J445" s="221">
        <f>ROUND(I445*H445,2)</f>
        <v>0</v>
      </c>
      <c r="K445" s="217" t="s">
        <v>135</v>
      </c>
      <c r="L445" s="47"/>
      <c r="M445" s="222" t="s">
        <v>28</v>
      </c>
      <c r="N445" s="223" t="s">
        <v>43</v>
      </c>
      <c r="O445" s="87"/>
      <c r="P445" s="224">
        <f>O445*H445</f>
        <v>0</v>
      </c>
      <c r="Q445" s="224">
        <v>0.00019000000000000001</v>
      </c>
      <c r="R445" s="224">
        <f>Q445*H445</f>
        <v>0.073758000000000004</v>
      </c>
      <c r="S445" s="224">
        <v>0</v>
      </c>
      <c r="T445" s="225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26" t="s">
        <v>136</v>
      </c>
      <c r="AT445" s="226" t="s">
        <v>131</v>
      </c>
      <c r="AU445" s="226" t="s">
        <v>81</v>
      </c>
      <c r="AY445" s="20" t="s">
        <v>129</v>
      </c>
      <c r="BE445" s="227">
        <f>IF(N445="základní",J445,0)</f>
        <v>0</v>
      </c>
      <c r="BF445" s="227">
        <f>IF(N445="snížená",J445,0)</f>
        <v>0</v>
      </c>
      <c r="BG445" s="227">
        <f>IF(N445="zákl. přenesená",J445,0)</f>
        <v>0</v>
      </c>
      <c r="BH445" s="227">
        <f>IF(N445="sníž. přenesená",J445,0)</f>
        <v>0</v>
      </c>
      <c r="BI445" s="227">
        <f>IF(N445="nulová",J445,0)</f>
        <v>0</v>
      </c>
      <c r="BJ445" s="20" t="s">
        <v>79</v>
      </c>
      <c r="BK445" s="227">
        <f>ROUND(I445*H445,2)</f>
        <v>0</v>
      </c>
      <c r="BL445" s="20" t="s">
        <v>136</v>
      </c>
      <c r="BM445" s="226" t="s">
        <v>579</v>
      </c>
    </row>
    <row r="446" s="2" customFormat="1">
      <c r="A446" s="41"/>
      <c r="B446" s="42"/>
      <c r="C446" s="43"/>
      <c r="D446" s="228" t="s">
        <v>138</v>
      </c>
      <c r="E446" s="43"/>
      <c r="F446" s="229" t="s">
        <v>580</v>
      </c>
      <c r="G446" s="43"/>
      <c r="H446" s="43"/>
      <c r="I446" s="230"/>
      <c r="J446" s="43"/>
      <c r="K446" s="43"/>
      <c r="L446" s="47"/>
      <c r="M446" s="231"/>
      <c r="N446" s="232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138</v>
      </c>
      <c r="AU446" s="20" t="s">
        <v>81</v>
      </c>
    </row>
    <row r="447" s="2" customFormat="1">
      <c r="A447" s="41"/>
      <c r="B447" s="42"/>
      <c r="C447" s="43"/>
      <c r="D447" s="233" t="s">
        <v>140</v>
      </c>
      <c r="E447" s="43"/>
      <c r="F447" s="234" t="s">
        <v>581</v>
      </c>
      <c r="G447" s="43"/>
      <c r="H447" s="43"/>
      <c r="I447" s="230"/>
      <c r="J447" s="43"/>
      <c r="K447" s="43"/>
      <c r="L447" s="47"/>
      <c r="M447" s="231"/>
      <c r="N447" s="232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140</v>
      </c>
      <c r="AU447" s="20" t="s">
        <v>81</v>
      </c>
    </row>
    <row r="448" s="13" customFormat="1">
      <c r="A448" s="13"/>
      <c r="B448" s="235"/>
      <c r="C448" s="236"/>
      <c r="D448" s="228" t="s">
        <v>142</v>
      </c>
      <c r="E448" s="237" t="s">
        <v>28</v>
      </c>
      <c r="F448" s="238" t="s">
        <v>525</v>
      </c>
      <c r="G448" s="236"/>
      <c r="H448" s="239">
        <v>388.19999999999999</v>
      </c>
      <c r="I448" s="240"/>
      <c r="J448" s="236"/>
      <c r="K448" s="236"/>
      <c r="L448" s="241"/>
      <c r="M448" s="242"/>
      <c r="N448" s="243"/>
      <c r="O448" s="243"/>
      <c r="P448" s="243"/>
      <c r="Q448" s="243"/>
      <c r="R448" s="243"/>
      <c r="S448" s="243"/>
      <c r="T448" s="24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5" t="s">
        <v>142</v>
      </c>
      <c r="AU448" s="245" t="s">
        <v>81</v>
      </c>
      <c r="AV448" s="13" t="s">
        <v>81</v>
      </c>
      <c r="AW448" s="13" t="s">
        <v>34</v>
      </c>
      <c r="AX448" s="13" t="s">
        <v>72</v>
      </c>
      <c r="AY448" s="245" t="s">
        <v>129</v>
      </c>
    </row>
    <row r="449" s="14" customFormat="1">
      <c r="A449" s="14"/>
      <c r="B449" s="246"/>
      <c r="C449" s="247"/>
      <c r="D449" s="228" t="s">
        <v>142</v>
      </c>
      <c r="E449" s="248" t="s">
        <v>28</v>
      </c>
      <c r="F449" s="249" t="s">
        <v>156</v>
      </c>
      <c r="G449" s="247"/>
      <c r="H449" s="250">
        <v>388.19999999999999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6" t="s">
        <v>142</v>
      </c>
      <c r="AU449" s="256" t="s">
        <v>81</v>
      </c>
      <c r="AV449" s="14" t="s">
        <v>136</v>
      </c>
      <c r="AW449" s="14" t="s">
        <v>34</v>
      </c>
      <c r="AX449" s="14" t="s">
        <v>79</v>
      </c>
      <c r="AY449" s="256" t="s">
        <v>129</v>
      </c>
    </row>
    <row r="450" s="2" customFormat="1" ht="24.15" customHeight="1">
      <c r="A450" s="41"/>
      <c r="B450" s="42"/>
      <c r="C450" s="215" t="s">
        <v>375</v>
      </c>
      <c r="D450" s="215" t="s">
        <v>131</v>
      </c>
      <c r="E450" s="216" t="s">
        <v>582</v>
      </c>
      <c r="F450" s="217" t="s">
        <v>583</v>
      </c>
      <c r="G450" s="218" t="s">
        <v>134</v>
      </c>
      <c r="H450" s="219">
        <v>380.69999999999999</v>
      </c>
      <c r="I450" s="220"/>
      <c r="J450" s="221">
        <f>ROUND(I450*H450,2)</f>
        <v>0</v>
      </c>
      <c r="K450" s="217" t="s">
        <v>135</v>
      </c>
      <c r="L450" s="47"/>
      <c r="M450" s="222" t="s">
        <v>28</v>
      </c>
      <c r="N450" s="223" t="s">
        <v>43</v>
      </c>
      <c r="O450" s="87"/>
      <c r="P450" s="224">
        <f>O450*H450</f>
        <v>0</v>
      </c>
      <c r="Q450" s="224">
        <v>0.00012999999999999999</v>
      </c>
      <c r="R450" s="224">
        <f>Q450*H450</f>
        <v>0.049490999999999993</v>
      </c>
      <c r="S450" s="224">
        <v>0</v>
      </c>
      <c r="T450" s="225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6" t="s">
        <v>136</v>
      </c>
      <c r="AT450" s="226" t="s">
        <v>131</v>
      </c>
      <c r="AU450" s="226" t="s">
        <v>81</v>
      </c>
      <c r="AY450" s="20" t="s">
        <v>129</v>
      </c>
      <c r="BE450" s="227">
        <f>IF(N450="základní",J450,0)</f>
        <v>0</v>
      </c>
      <c r="BF450" s="227">
        <f>IF(N450="snížená",J450,0)</f>
        <v>0</v>
      </c>
      <c r="BG450" s="227">
        <f>IF(N450="zákl. přenesená",J450,0)</f>
        <v>0</v>
      </c>
      <c r="BH450" s="227">
        <f>IF(N450="sníž. přenesená",J450,0)</f>
        <v>0</v>
      </c>
      <c r="BI450" s="227">
        <f>IF(N450="nulová",J450,0)</f>
        <v>0</v>
      </c>
      <c r="BJ450" s="20" t="s">
        <v>79</v>
      </c>
      <c r="BK450" s="227">
        <f>ROUND(I450*H450,2)</f>
        <v>0</v>
      </c>
      <c r="BL450" s="20" t="s">
        <v>136</v>
      </c>
      <c r="BM450" s="226" t="s">
        <v>584</v>
      </c>
    </row>
    <row r="451" s="2" customFormat="1">
      <c r="A451" s="41"/>
      <c r="B451" s="42"/>
      <c r="C451" s="43"/>
      <c r="D451" s="228" t="s">
        <v>138</v>
      </c>
      <c r="E451" s="43"/>
      <c r="F451" s="229" t="s">
        <v>585</v>
      </c>
      <c r="G451" s="43"/>
      <c r="H451" s="43"/>
      <c r="I451" s="230"/>
      <c r="J451" s="43"/>
      <c r="K451" s="43"/>
      <c r="L451" s="47"/>
      <c r="M451" s="231"/>
      <c r="N451" s="232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138</v>
      </c>
      <c r="AU451" s="20" t="s">
        <v>81</v>
      </c>
    </row>
    <row r="452" s="2" customFormat="1">
      <c r="A452" s="41"/>
      <c r="B452" s="42"/>
      <c r="C452" s="43"/>
      <c r="D452" s="233" t="s">
        <v>140</v>
      </c>
      <c r="E452" s="43"/>
      <c r="F452" s="234" t="s">
        <v>586</v>
      </c>
      <c r="G452" s="43"/>
      <c r="H452" s="43"/>
      <c r="I452" s="230"/>
      <c r="J452" s="43"/>
      <c r="K452" s="43"/>
      <c r="L452" s="47"/>
      <c r="M452" s="231"/>
      <c r="N452" s="232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140</v>
      </c>
      <c r="AU452" s="20" t="s">
        <v>81</v>
      </c>
    </row>
    <row r="453" s="13" customFormat="1">
      <c r="A453" s="13"/>
      <c r="B453" s="235"/>
      <c r="C453" s="236"/>
      <c r="D453" s="228" t="s">
        <v>142</v>
      </c>
      <c r="E453" s="237" t="s">
        <v>28</v>
      </c>
      <c r="F453" s="238" t="s">
        <v>587</v>
      </c>
      <c r="G453" s="236"/>
      <c r="H453" s="239">
        <v>380.69999999999999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142</v>
      </c>
      <c r="AU453" s="245" t="s">
        <v>81</v>
      </c>
      <c r="AV453" s="13" t="s">
        <v>81</v>
      </c>
      <c r="AW453" s="13" t="s">
        <v>34</v>
      </c>
      <c r="AX453" s="13" t="s">
        <v>72</v>
      </c>
      <c r="AY453" s="245" t="s">
        <v>129</v>
      </c>
    </row>
    <row r="454" s="14" customFormat="1">
      <c r="A454" s="14"/>
      <c r="B454" s="246"/>
      <c r="C454" s="247"/>
      <c r="D454" s="228" t="s">
        <v>142</v>
      </c>
      <c r="E454" s="248" t="s">
        <v>28</v>
      </c>
      <c r="F454" s="249" t="s">
        <v>156</v>
      </c>
      <c r="G454" s="247"/>
      <c r="H454" s="250">
        <v>380.69999999999999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6" t="s">
        <v>142</v>
      </c>
      <c r="AU454" s="256" t="s">
        <v>81</v>
      </c>
      <c r="AV454" s="14" t="s">
        <v>136</v>
      </c>
      <c r="AW454" s="14" t="s">
        <v>34</v>
      </c>
      <c r="AX454" s="14" t="s">
        <v>79</v>
      </c>
      <c r="AY454" s="256" t="s">
        <v>129</v>
      </c>
    </row>
    <row r="455" s="12" customFormat="1" ht="22.8" customHeight="1">
      <c r="A455" s="12"/>
      <c r="B455" s="199"/>
      <c r="C455" s="200"/>
      <c r="D455" s="201" t="s">
        <v>71</v>
      </c>
      <c r="E455" s="213" t="s">
        <v>193</v>
      </c>
      <c r="F455" s="213" t="s">
        <v>588</v>
      </c>
      <c r="G455" s="200"/>
      <c r="H455" s="200"/>
      <c r="I455" s="203"/>
      <c r="J455" s="214">
        <f>BK455</f>
        <v>0</v>
      </c>
      <c r="K455" s="200"/>
      <c r="L455" s="205"/>
      <c r="M455" s="206"/>
      <c r="N455" s="207"/>
      <c r="O455" s="207"/>
      <c r="P455" s="208">
        <f>P456+SUM(P457:P465)</f>
        <v>0</v>
      </c>
      <c r="Q455" s="207"/>
      <c r="R455" s="208">
        <f>R456+SUM(R457:R465)</f>
        <v>0.45945200000000003</v>
      </c>
      <c r="S455" s="207"/>
      <c r="T455" s="209">
        <f>T456+SUM(T457:T465)</f>
        <v>373.923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0" t="s">
        <v>79</v>
      </c>
      <c r="AT455" s="211" t="s">
        <v>71</v>
      </c>
      <c r="AU455" s="211" t="s">
        <v>79</v>
      </c>
      <c r="AY455" s="210" t="s">
        <v>129</v>
      </c>
      <c r="BK455" s="212">
        <f>BK456+SUM(BK457:BK465)</f>
        <v>0</v>
      </c>
    </row>
    <row r="456" s="2" customFormat="1" ht="33" customHeight="1">
      <c r="A456" s="41"/>
      <c r="B456" s="42"/>
      <c r="C456" s="215" t="s">
        <v>589</v>
      </c>
      <c r="D456" s="215" t="s">
        <v>131</v>
      </c>
      <c r="E456" s="216" t="s">
        <v>590</v>
      </c>
      <c r="F456" s="217" t="s">
        <v>591</v>
      </c>
      <c r="G456" s="218" t="s">
        <v>134</v>
      </c>
      <c r="H456" s="219">
        <v>753.20000000000005</v>
      </c>
      <c r="I456" s="220"/>
      <c r="J456" s="221">
        <f>ROUND(I456*H456,2)</f>
        <v>0</v>
      </c>
      <c r="K456" s="217" t="s">
        <v>135</v>
      </c>
      <c r="L456" s="47"/>
      <c r="M456" s="222" t="s">
        <v>28</v>
      </c>
      <c r="N456" s="223" t="s">
        <v>43</v>
      </c>
      <c r="O456" s="87"/>
      <c r="P456" s="224">
        <f>O456*H456</f>
        <v>0</v>
      </c>
      <c r="Q456" s="224">
        <v>0.00060999999999999997</v>
      </c>
      <c r="R456" s="224">
        <f>Q456*H456</f>
        <v>0.45945200000000003</v>
      </c>
      <c r="S456" s="224">
        <v>0</v>
      </c>
      <c r="T456" s="225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6" t="s">
        <v>136</v>
      </c>
      <c r="AT456" s="226" t="s">
        <v>131</v>
      </c>
      <c r="AU456" s="226" t="s">
        <v>81</v>
      </c>
      <c r="AY456" s="20" t="s">
        <v>129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20" t="s">
        <v>79</v>
      </c>
      <c r="BK456" s="227">
        <f>ROUND(I456*H456,2)</f>
        <v>0</v>
      </c>
      <c r="BL456" s="20" t="s">
        <v>136</v>
      </c>
      <c r="BM456" s="226" t="s">
        <v>592</v>
      </c>
    </row>
    <row r="457" s="2" customFormat="1">
      <c r="A457" s="41"/>
      <c r="B457" s="42"/>
      <c r="C457" s="43"/>
      <c r="D457" s="228" t="s">
        <v>138</v>
      </c>
      <c r="E457" s="43"/>
      <c r="F457" s="229" t="s">
        <v>593</v>
      </c>
      <c r="G457" s="43"/>
      <c r="H457" s="43"/>
      <c r="I457" s="230"/>
      <c r="J457" s="43"/>
      <c r="K457" s="43"/>
      <c r="L457" s="47"/>
      <c r="M457" s="231"/>
      <c r="N457" s="23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138</v>
      </c>
      <c r="AU457" s="20" t="s">
        <v>81</v>
      </c>
    </row>
    <row r="458" s="2" customFormat="1">
      <c r="A458" s="41"/>
      <c r="B458" s="42"/>
      <c r="C458" s="43"/>
      <c r="D458" s="233" t="s">
        <v>140</v>
      </c>
      <c r="E458" s="43"/>
      <c r="F458" s="234" t="s">
        <v>594</v>
      </c>
      <c r="G458" s="43"/>
      <c r="H458" s="43"/>
      <c r="I458" s="230"/>
      <c r="J458" s="43"/>
      <c r="K458" s="43"/>
      <c r="L458" s="47"/>
      <c r="M458" s="231"/>
      <c r="N458" s="232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140</v>
      </c>
      <c r="AU458" s="20" t="s">
        <v>81</v>
      </c>
    </row>
    <row r="459" s="13" customFormat="1">
      <c r="A459" s="13"/>
      <c r="B459" s="235"/>
      <c r="C459" s="236"/>
      <c r="D459" s="228" t="s">
        <v>142</v>
      </c>
      <c r="E459" s="237" t="s">
        <v>28</v>
      </c>
      <c r="F459" s="238" t="s">
        <v>595</v>
      </c>
      <c r="G459" s="236"/>
      <c r="H459" s="239">
        <v>753.20000000000005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5" t="s">
        <v>142</v>
      </c>
      <c r="AU459" s="245" t="s">
        <v>81</v>
      </c>
      <c r="AV459" s="13" t="s">
        <v>81</v>
      </c>
      <c r="AW459" s="13" t="s">
        <v>34</v>
      </c>
      <c r="AX459" s="13" t="s">
        <v>72</v>
      </c>
      <c r="AY459" s="245" t="s">
        <v>129</v>
      </c>
    </row>
    <row r="460" s="14" customFormat="1">
      <c r="A460" s="14"/>
      <c r="B460" s="246"/>
      <c r="C460" s="247"/>
      <c r="D460" s="228" t="s">
        <v>142</v>
      </c>
      <c r="E460" s="248" t="s">
        <v>28</v>
      </c>
      <c r="F460" s="249" t="s">
        <v>219</v>
      </c>
      <c r="G460" s="247"/>
      <c r="H460" s="250">
        <v>753.20000000000005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6" t="s">
        <v>142</v>
      </c>
      <c r="AU460" s="256" t="s">
        <v>81</v>
      </c>
      <c r="AV460" s="14" t="s">
        <v>136</v>
      </c>
      <c r="AW460" s="14" t="s">
        <v>34</v>
      </c>
      <c r="AX460" s="14" t="s">
        <v>79</v>
      </c>
      <c r="AY460" s="256" t="s">
        <v>129</v>
      </c>
    </row>
    <row r="461" s="2" customFormat="1" ht="16.5" customHeight="1">
      <c r="A461" s="41"/>
      <c r="B461" s="42"/>
      <c r="C461" s="215" t="s">
        <v>382</v>
      </c>
      <c r="D461" s="215" t="s">
        <v>131</v>
      </c>
      <c r="E461" s="216" t="s">
        <v>596</v>
      </c>
      <c r="F461" s="217" t="s">
        <v>597</v>
      </c>
      <c r="G461" s="218" t="s">
        <v>134</v>
      </c>
      <c r="H461" s="219">
        <v>753.20000000000005</v>
      </c>
      <c r="I461" s="220"/>
      <c r="J461" s="221">
        <f>ROUND(I461*H461,2)</f>
        <v>0</v>
      </c>
      <c r="K461" s="217" t="s">
        <v>135</v>
      </c>
      <c r="L461" s="47"/>
      <c r="M461" s="222" t="s">
        <v>28</v>
      </c>
      <c r="N461" s="223" t="s">
        <v>43</v>
      </c>
      <c r="O461" s="87"/>
      <c r="P461" s="224">
        <f>O461*H461</f>
        <v>0</v>
      </c>
      <c r="Q461" s="224">
        <v>0</v>
      </c>
      <c r="R461" s="224">
        <f>Q461*H461</f>
        <v>0</v>
      </c>
      <c r="S461" s="224">
        <v>0</v>
      </c>
      <c r="T461" s="225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26" t="s">
        <v>136</v>
      </c>
      <c r="AT461" s="226" t="s">
        <v>131</v>
      </c>
      <c r="AU461" s="226" t="s">
        <v>81</v>
      </c>
      <c r="AY461" s="20" t="s">
        <v>129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20" t="s">
        <v>79</v>
      </c>
      <c r="BK461" s="227">
        <f>ROUND(I461*H461,2)</f>
        <v>0</v>
      </c>
      <c r="BL461" s="20" t="s">
        <v>136</v>
      </c>
      <c r="BM461" s="226" t="s">
        <v>598</v>
      </c>
    </row>
    <row r="462" s="2" customFormat="1">
      <c r="A462" s="41"/>
      <c r="B462" s="42"/>
      <c r="C462" s="43"/>
      <c r="D462" s="228" t="s">
        <v>138</v>
      </c>
      <c r="E462" s="43"/>
      <c r="F462" s="229" t="s">
        <v>599</v>
      </c>
      <c r="G462" s="43"/>
      <c r="H462" s="43"/>
      <c r="I462" s="230"/>
      <c r="J462" s="43"/>
      <c r="K462" s="43"/>
      <c r="L462" s="47"/>
      <c r="M462" s="231"/>
      <c r="N462" s="232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138</v>
      </c>
      <c r="AU462" s="20" t="s">
        <v>81</v>
      </c>
    </row>
    <row r="463" s="2" customFormat="1">
      <c r="A463" s="41"/>
      <c r="B463" s="42"/>
      <c r="C463" s="43"/>
      <c r="D463" s="233" t="s">
        <v>140</v>
      </c>
      <c r="E463" s="43"/>
      <c r="F463" s="234" t="s">
        <v>600</v>
      </c>
      <c r="G463" s="43"/>
      <c r="H463" s="43"/>
      <c r="I463" s="230"/>
      <c r="J463" s="43"/>
      <c r="K463" s="43"/>
      <c r="L463" s="47"/>
      <c r="M463" s="231"/>
      <c r="N463" s="232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140</v>
      </c>
      <c r="AU463" s="20" t="s">
        <v>81</v>
      </c>
    </row>
    <row r="464" s="13" customFormat="1">
      <c r="A464" s="13"/>
      <c r="B464" s="235"/>
      <c r="C464" s="236"/>
      <c r="D464" s="228" t="s">
        <v>142</v>
      </c>
      <c r="E464" s="237" t="s">
        <v>28</v>
      </c>
      <c r="F464" s="238" t="s">
        <v>595</v>
      </c>
      <c r="G464" s="236"/>
      <c r="H464" s="239">
        <v>753.20000000000005</v>
      </c>
      <c r="I464" s="240"/>
      <c r="J464" s="236"/>
      <c r="K464" s="236"/>
      <c r="L464" s="241"/>
      <c r="M464" s="242"/>
      <c r="N464" s="243"/>
      <c r="O464" s="243"/>
      <c r="P464" s="243"/>
      <c r="Q464" s="243"/>
      <c r="R464" s="243"/>
      <c r="S464" s="243"/>
      <c r="T464" s="24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5" t="s">
        <v>142</v>
      </c>
      <c r="AU464" s="245" t="s">
        <v>81</v>
      </c>
      <c r="AV464" s="13" t="s">
        <v>81</v>
      </c>
      <c r="AW464" s="13" t="s">
        <v>34</v>
      </c>
      <c r="AX464" s="13" t="s">
        <v>79</v>
      </c>
      <c r="AY464" s="245" t="s">
        <v>129</v>
      </c>
    </row>
    <row r="465" s="12" customFormat="1" ht="20.88" customHeight="1">
      <c r="A465" s="12"/>
      <c r="B465" s="199"/>
      <c r="C465" s="200"/>
      <c r="D465" s="201" t="s">
        <v>71</v>
      </c>
      <c r="E465" s="213" t="s">
        <v>601</v>
      </c>
      <c r="F465" s="213" t="s">
        <v>602</v>
      </c>
      <c r="G465" s="200"/>
      <c r="H465" s="200"/>
      <c r="I465" s="203"/>
      <c r="J465" s="214">
        <f>BK465</f>
        <v>0</v>
      </c>
      <c r="K465" s="200"/>
      <c r="L465" s="205"/>
      <c r="M465" s="206"/>
      <c r="N465" s="207"/>
      <c r="O465" s="207"/>
      <c r="P465" s="208">
        <f>SUM(P466:P475)</f>
        <v>0</v>
      </c>
      <c r="Q465" s="207"/>
      <c r="R465" s="208">
        <f>SUM(R466:R475)</f>
        <v>0</v>
      </c>
      <c r="S465" s="207"/>
      <c r="T465" s="209">
        <f>SUM(T466:T475)</f>
        <v>373.923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0" t="s">
        <v>79</v>
      </c>
      <c r="AT465" s="211" t="s">
        <v>71</v>
      </c>
      <c r="AU465" s="211" t="s">
        <v>81</v>
      </c>
      <c r="AY465" s="210" t="s">
        <v>129</v>
      </c>
      <c r="BK465" s="212">
        <f>SUM(BK466:BK475)</f>
        <v>0</v>
      </c>
    </row>
    <row r="466" s="2" customFormat="1" ht="24.15" customHeight="1">
      <c r="A466" s="41"/>
      <c r="B466" s="42"/>
      <c r="C466" s="215" t="s">
        <v>603</v>
      </c>
      <c r="D466" s="215" t="s">
        <v>131</v>
      </c>
      <c r="E466" s="216" t="s">
        <v>604</v>
      </c>
      <c r="F466" s="217" t="s">
        <v>605</v>
      </c>
      <c r="G466" s="218" t="s">
        <v>159</v>
      </c>
      <c r="H466" s="219">
        <v>568.5</v>
      </c>
      <c r="I466" s="220"/>
      <c r="J466" s="221">
        <f>ROUND(I466*H466,2)</f>
        <v>0</v>
      </c>
      <c r="K466" s="217" t="s">
        <v>135</v>
      </c>
      <c r="L466" s="47"/>
      <c r="M466" s="222" t="s">
        <v>28</v>
      </c>
      <c r="N466" s="223" t="s">
        <v>43</v>
      </c>
      <c r="O466" s="87"/>
      <c r="P466" s="224">
        <f>O466*H466</f>
        <v>0</v>
      </c>
      <c r="Q466" s="224">
        <v>0</v>
      </c>
      <c r="R466" s="224">
        <f>Q466*H466</f>
        <v>0</v>
      </c>
      <c r="S466" s="224">
        <v>0.44</v>
      </c>
      <c r="T466" s="225">
        <f>S466*H466</f>
        <v>250.14000000000002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6" t="s">
        <v>136</v>
      </c>
      <c r="AT466" s="226" t="s">
        <v>131</v>
      </c>
      <c r="AU466" s="226" t="s">
        <v>149</v>
      </c>
      <c r="AY466" s="20" t="s">
        <v>129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20" t="s">
        <v>79</v>
      </c>
      <c r="BK466" s="227">
        <f>ROUND(I466*H466,2)</f>
        <v>0</v>
      </c>
      <c r="BL466" s="20" t="s">
        <v>136</v>
      </c>
      <c r="BM466" s="226" t="s">
        <v>606</v>
      </c>
    </row>
    <row r="467" s="2" customFormat="1">
      <c r="A467" s="41"/>
      <c r="B467" s="42"/>
      <c r="C467" s="43"/>
      <c r="D467" s="228" t="s">
        <v>138</v>
      </c>
      <c r="E467" s="43"/>
      <c r="F467" s="229" t="s">
        <v>607</v>
      </c>
      <c r="G467" s="43"/>
      <c r="H467" s="43"/>
      <c r="I467" s="230"/>
      <c r="J467" s="43"/>
      <c r="K467" s="43"/>
      <c r="L467" s="47"/>
      <c r="M467" s="231"/>
      <c r="N467" s="232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138</v>
      </c>
      <c r="AU467" s="20" t="s">
        <v>149</v>
      </c>
    </row>
    <row r="468" s="2" customFormat="1">
      <c r="A468" s="41"/>
      <c r="B468" s="42"/>
      <c r="C468" s="43"/>
      <c r="D468" s="233" t="s">
        <v>140</v>
      </c>
      <c r="E468" s="43"/>
      <c r="F468" s="234" t="s">
        <v>608</v>
      </c>
      <c r="G468" s="43"/>
      <c r="H468" s="43"/>
      <c r="I468" s="230"/>
      <c r="J468" s="43"/>
      <c r="K468" s="43"/>
      <c r="L468" s="47"/>
      <c r="M468" s="231"/>
      <c r="N468" s="232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140</v>
      </c>
      <c r="AU468" s="20" t="s">
        <v>149</v>
      </c>
    </row>
    <row r="469" s="13" customFormat="1">
      <c r="A469" s="13"/>
      <c r="B469" s="235"/>
      <c r="C469" s="236"/>
      <c r="D469" s="228" t="s">
        <v>142</v>
      </c>
      <c r="E469" s="237" t="s">
        <v>28</v>
      </c>
      <c r="F469" s="238" t="s">
        <v>609</v>
      </c>
      <c r="G469" s="236"/>
      <c r="H469" s="239">
        <v>562.64999999999998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5" t="s">
        <v>142</v>
      </c>
      <c r="AU469" s="245" t="s">
        <v>149</v>
      </c>
      <c r="AV469" s="13" t="s">
        <v>81</v>
      </c>
      <c r="AW469" s="13" t="s">
        <v>34</v>
      </c>
      <c r="AX469" s="13" t="s">
        <v>72</v>
      </c>
      <c r="AY469" s="245" t="s">
        <v>129</v>
      </c>
    </row>
    <row r="470" s="13" customFormat="1">
      <c r="A470" s="13"/>
      <c r="B470" s="235"/>
      <c r="C470" s="236"/>
      <c r="D470" s="228" t="s">
        <v>142</v>
      </c>
      <c r="E470" s="237" t="s">
        <v>28</v>
      </c>
      <c r="F470" s="238" t="s">
        <v>351</v>
      </c>
      <c r="G470" s="236"/>
      <c r="H470" s="239">
        <v>5.8499999999999996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5" t="s">
        <v>142</v>
      </c>
      <c r="AU470" s="245" t="s">
        <v>149</v>
      </c>
      <c r="AV470" s="13" t="s">
        <v>81</v>
      </c>
      <c r="AW470" s="13" t="s">
        <v>34</v>
      </c>
      <c r="AX470" s="13" t="s">
        <v>72</v>
      </c>
      <c r="AY470" s="245" t="s">
        <v>129</v>
      </c>
    </row>
    <row r="471" s="14" customFormat="1">
      <c r="A471" s="14"/>
      <c r="B471" s="246"/>
      <c r="C471" s="247"/>
      <c r="D471" s="228" t="s">
        <v>142</v>
      </c>
      <c r="E471" s="248" t="s">
        <v>28</v>
      </c>
      <c r="F471" s="249" t="s">
        <v>156</v>
      </c>
      <c r="G471" s="247"/>
      <c r="H471" s="250">
        <v>568.5</v>
      </c>
      <c r="I471" s="251"/>
      <c r="J471" s="247"/>
      <c r="K471" s="247"/>
      <c r="L471" s="252"/>
      <c r="M471" s="253"/>
      <c r="N471" s="254"/>
      <c r="O471" s="254"/>
      <c r="P471" s="254"/>
      <c r="Q471" s="254"/>
      <c r="R471" s="254"/>
      <c r="S471" s="254"/>
      <c r="T471" s="25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6" t="s">
        <v>142</v>
      </c>
      <c r="AU471" s="256" t="s">
        <v>149</v>
      </c>
      <c r="AV471" s="14" t="s">
        <v>136</v>
      </c>
      <c r="AW471" s="14" t="s">
        <v>34</v>
      </c>
      <c r="AX471" s="14" t="s">
        <v>79</v>
      </c>
      <c r="AY471" s="256" t="s">
        <v>129</v>
      </c>
    </row>
    <row r="472" s="2" customFormat="1" ht="24.15" customHeight="1">
      <c r="A472" s="41"/>
      <c r="B472" s="42"/>
      <c r="C472" s="215" t="s">
        <v>386</v>
      </c>
      <c r="D472" s="215" t="s">
        <v>131</v>
      </c>
      <c r="E472" s="216" t="s">
        <v>610</v>
      </c>
      <c r="F472" s="217" t="s">
        <v>611</v>
      </c>
      <c r="G472" s="218" t="s">
        <v>159</v>
      </c>
      <c r="H472" s="219">
        <v>562.64999999999998</v>
      </c>
      <c r="I472" s="220"/>
      <c r="J472" s="221">
        <f>ROUND(I472*H472,2)</f>
        <v>0</v>
      </c>
      <c r="K472" s="217" t="s">
        <v>135</v>
      </c>
      <c r="L472" s="47"/>
      <c r="M472" s="222" t="s">
        <v>28</v>
      </c>
      <c r="N472" s="223" t="s">
        <v>43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0.22</v>
      </c>
      <c r="T472" s="225">
        <f>S472*H472</f>
        <v>123.783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136</v>
      </c>
      <c r="AT472" s="226" t="s">
        <v>131</v>
      </c>
      <c r="AU472" s="226" t="s">
        <v>149</v>
      </c>
      <c r="AY472" s="20" t="s">
        <v>129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20" t="s">
        <v>79</v>
      </c>
      <c r="BK472" s="227">
        <f>ROUND(I472*H472,2)</f>
        <v>0</v>
      </c>
      <c r="BL472" s="20" t="s">
        <v>136</v>
      </c>
      <c r="BM472" s="226" t="s">
        <v>612</v>
      </c>
    </row>
    <row r="473" s="2" customFormat="1">
      <c r="A473" s="41"/>
      <c r="B473" s="42"/>
      <c r="C473" s="43"/>
      <c r="D473" s="228" t="s">
        <v>138</v>
      </c>
      <c r="E473" s="43"/>
      <c r="F473" s="229" t="s">
        <v>613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138</v>
      </c>
      <c r="AU473" s="20" t="s">
        <v>149</v>
      </c>
    </row>
    <row r="474" s="2" customFormat="1">
      <c r="A474" s="41"/>
      <c r="B474" s="42"/>
      <c r="C474" s="43"/>
      <c r="D474" s="233" t="s">
        <v>140</v>
      </c>
      <c r="E474" s="43"/>
      <c r="F474" s="234" t="s">
        <v>614</v>
      </c>
      <c r="G474" s="43"/>
      <c r="H474" s="43"/>
      <c r="I474" s="230"/>
      <c r="J474" s="43"/>
      <c r="K474" s="43"/>
      <c r="L474" s="47"/>
      <c r="M474" s="231"/>
      <c r="N474" s="232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140</v>
      </c>
      <c r="AU474" s="20" t="s">
        <v>149</v>
      </c>
    </row>
    <row r="475" s="13" customFormat="1">
      <c r="A475" s="13"/>
      <c r="B475" s="235"/>
      <c r="C475" s="236"/>
      <c r="D475" s="228" t="s">
        <v>142</v>
      </c>
      <c r="E475" s="237" t="s">
        <v>28</v>
      </c>
      <c r="F475" s="238" t="s">
        <v>358</v>
      </c>
      <c r="G475" s="236"/>
      <c r="H475" s="239">
        <v>562.64999999999998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5" t="s">
        <v>142</v>
      </c>
      <c r="AU475" s="245" t="s">
        <v>149</v>
      </c>
      <c r="AV475" s="13" t="s">
        <v>81</v>
      </c>
      <c r="AW475" s="13" t="s">
        <v>34</v>
      </c>
      <c r="AX475" s="13" t="s">
        <v>79</v>
      </c>
      <c r="AY475" s="245" t="s">
        <v>129</v>
      </c>
    </row>
    <row r="476" s="12" customFormat="1" ht="22.8" customHeight="1">
      <c r="A476" s="12"/>
      <c r="B476" s="199"/>
      <c r="C476" s="200"/>
      <c r="D476" s="201" t="s">
        <v>71</v>
      </c>
      <c r="E476" s="213" t="s">
        <v>615</v>
      </c>
      <c r="F476" s="213" t="s">
        <v>616</v>
      </c>
      <c r="G476" s="200"/>
      <c r="H476" s="200"/>
      <c r="I476" s="203"/>
      <c r="J476" s="214">
        <f>BK476</f>
        <v>0</v>
      </c>
      <c r="K476" s="200"/>
      <c r="L476" s="205"/>
      <c r="M476" s="206"/>
      <c r="N476" s="207"/>
      <c r="O476" s="207"/>
      <c r="P476" s="208">
        <f>SUM(P477:P508)</f>
        <v>0</v>
      </c>
      <c r="Q476" s="207"/>
      <c r="R476" s="208">
        <f>SUM(R477:R508)</f>
        <v>0</v>
      </c>
      <c r="S476" s="207"/>
      <c r="T476" s="209">
        <f>SUM(T477:T508)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10" t="s">
        <v>79</v>
      </c>
      <c r="AT476" s="211" t="s">
        <v>71</v>
      </c>
      <c r="AU476" s="211" t="s">
        <v>79</v>
      </c>
      <c r="AY476" s="210" t="s">
        <v>129</v>
      </c>
      <c r="BK476" s="212">
        <f>SUM(BK477:BK508)</f>
        <v>0</v>
      </c>
    </row>
    <row r="477" s="2" customFormat="1" ht="21.75" customHeight="1">
      <c r="A477" s="41"/>
      <c r="B477" s="42"/>
      <c r="C477" s="215" t="s">
        <v>617</v>
      </c>
      <c r="D477" s="215" t="s">
        <v>131</v>
      </c>
      <c r="E477" s="216" t="s">
        <v>618</v>
      </c>
      <c r="F477" s="217" t="s">
        <v>619</v>
      </c>
      <c r="G477" s="218" t="s">
        <v>237</v>
      </c>
      <c r="H477" s="219">
        <v>250.13999999999999</v>
      </c>
      <c r="I477" s="220"/>
      <c r="J477" s="221">
        <f>ROUND(I477*H477,2)</f>
        <v>0</v>
      </c>
      <c r="K477" s="217" t="s">
        <v>135</v>
      </c>
      <c r="L477" s="47"/>
      <c r="M477" s="222" t="s">
        <v>28</v>
      </c>
      <c r="N477" s="223" t="s">
        <v>43</v>
      </c>
      <c r="O477" s="87"/>
      <c r="P477" s="224">
        <f>O477*H477</f>
        <v>0</v>
      </c>
      <c r="Q477" s="224">
        <v>0</v>
      </c>
      <c r="R477" s="224">
        <f>Q477*H477</f>
        <v>0</v>
      </c>
      <c r="S477" s="224">
        <v>0</v>
      </c>
      <c r="T477" s="225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26" t="s">
        <v>136</v>
      </c>
      <c r="AT477" s="226" t="s">
        <v>131</v>
      </c>
      <c r="AU477" s="226" t="s">
        <v>81</v>
      </c>
      <c r="AY477" s="20" t="s">
        <v>129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20" t="s">
        <v>79</v>
      </c>
      <c r="BK477" s="227">
        <f>ROUND(I477*H477,2)</f>
        <v>0</v>
      </c>
      <c r="BL477" s="20" t="s">
        <v>136</v>
      </c>
      <c r="BM477" s="226" t="s">
        <v>620</v>
      </c>
    </row>
    <row r="478" s="2" customFormat="1">
      <c r="A478" s="41"/>
      <c r="B478" s="42"/>
      <c r="C478" s="43"/>
      <c r="D478" s="228" t="s">
        <v>138</v>
      </c>
      <c r="E478" s="43"/>
      <c r="F478" s="229" t="s">
        <v>621</v>
      </c>
      <c r="G478" s="43"/>
      <c r="H478" s="43"/>
      <c r="I478" s="230"/>
      <c r="J478" s="43"/>
      <c r="K478" s="43"/>
      <c r="L478" s="47"/>
      <c r="M478" s="231"/>
      <c r="N478" s="232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138</v>
      </c>
      <c r="AU478" s="20" t="s">
        <v>81</v>
      </c>
    </row>
    <row r="479" s="2" customFormat="1">
      <c r="A479" s="41"/>
      <c r="B479" s="42"/>
      <c r="C479" s="43"/>
      <c r="D479" s="233" t="s">
        <v>140</v>
      </c>
      <c r="E479" s="43"/>
      <c r="F479" s="234" t="s">
        <v>622</v>
      </c>
      <c r="G479" s="43"/>
      <c r="H479" s="43"/>
      <c r="I479" s="230"/>
      <c r="J479" s="43"/>
      <c r="K479" s="43"/>
      <c r="L479" s="47"/>
      <c r="M479" s="231"/>
      <c r="N479" s="232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140</v>
      </c>
      <c r="AU479" s="20" t="s">
        <v>81</v>
      </c>
    </row>
    <row r="480" s="13" customFormat="1">
      <c r="A480" s="13"/>
      <c r="B480" s="235"/>
      <c r="C480" s="236"/>
      <c r="D480" s="228" t="s">
        <v>142</v>
      </c>
      <c r="E480" s="237" t="s">
        <v>28</v>
      </c>
      <c r="F480" s="238" t="s">
        <v>623</v>
      </c>
      <c r="G480" s="236"/>
      <c r="H480" s="239">
        <v>250.13999999999999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5" t="s">
        <v>142</v>
      </c>
      <c r="AU480" s="245" t="s">
        <v>81</v>
      </c>
      <c r="AV480" s="13" t="s">
        <v>81</v>
      </c>
      <c r="AW480" s="13" t="s">
        <v>34</v>
      </c>
      <c r="AX480" s="13" t="s">
        <v>72</v>
      </c>
      <c r="AY480" s="245" t="s">
        <v>129</v>
      </c>
    </row>
    <row r="481" s="14" customFormat="1">
      <c r="A481" s="14"/>
      <c r="B481" s="246"/>
      <c r="C481" s="247"/>
      <c r="D481" s="228" t="s">
        <v>142</v>
      </c>
      <c r="E481" s="248" t="s">
        <v>28</v>
      </c>
      <c r="F481" s="249" t="s">
        <v>219</v>
      </c>
      <c r="G481" s="247"/>
      <c r="H481" s="250">
        <v>250.13999999999999</v>
      </c>
      <c r="I481" s="251"/>
      <c r="J481" s="247"/>
      <c r="K481" s="247"/>
      <c r="L481" s="252"/>
      <c r="M481" s="253"/>
      <c r="N481" s="254"/>
      <c r="O481" s="254"/>
      <c r="P481" s="254"/>
      <c r="Q481" s="254"/>
      <c r="R481" s="254"/>
      <c r="S481" s="254"/>
      <c r="T481" s="25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6" t="s">
        <v>142</v>
      </c>
      <c r="AU481" s="256" t="s">
        <v>81</v>
      </c>
      <c r="AV481" s="14" t="s">
        <v>136</v>
      </c>
      <c r="AW481" s="14" t="s">
        <v>34</v>
      </c>
      <c r="AX481" s="14" t="s">
        <v>79</v>
      </c>
      <c r="AY481" s="256" t="s">
        <v>129</v>
      </c>
    </row>
    <row r="482" s="2" customFormat="1" ht="24.15" customHeight="1">
      <c r="A482" s="41"/>
      <c r="B482" s="42"/>
      <c r="C482" s="215" t="s">
        <v>390</v>
      </c>
      <c r="D482" s="215" t="s">
        <v>131</v>
      </c>
      <c r="E482" s="216" t="s">
        <v>624</v>
      </c>
      <c r="F482" s="217" t="s">
        <v>625</v>
      </c>
      <c r="G482" s="218" t="s">
        <v>237</v>
      </c>
      <c r="H482" s="219">
        <v>1000.56</v>
      </c>
      <c r="I482" s="220"/>
      <c r="J482" s="221">
        <f>ROUND(I482*H482,2)</f>
        <v>0</v>
      </c>
      <c r="K482" s="217" t="s">
        <v>135</v>
      </c>
      <c r="L482" s="47"/>
      <c r="M482" s="222" t="s">
        <v>28</v>
      </c>
      <c r="N482" s="223" t="s">
        <v>43</v>
      </c>
      <c r="O482" s="87"/>
      <c r="P482" s="224">
        <f>O482*H482</f>
        <v>0</v>
      </c>
      <c r="Q482" s="224">
        <v>0</v>
      </c>
      <c r="R482" s="224">
        <f>Q482*H482</f>
        <v>0</v>
      </c>
      <c r="S482" s="224">
        <v>0</v>
      </c>
      <c r="T482" s="225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26" t="s">
        <v>136</v>
      </c>
      <c r="AT482" s="226" t="s">
        <v>131</v>
      </c>
      <c r="AU482" s="226" t="s">
        <v>81</v>
      </c>
      <c r="AY482" s="20" t="s">
        <v>129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20" t="s">
        <v>79</v>
      </c>
      <c r="BK482" s="227">
        <f>ROUND(I482*H482,2)</f>
        <v>0</v>
      </c>
      <c r="BL482" s="20" t="s">
        <v>136</v>
      </c>
      <c r="BM482" s="226" t="s">
        <v>626</v>
      </c>
    </row>
    <row r="483" s="2" customFormat="1">
      <c r="A483" s="41"/>
      <c r="B483" s="42"/>
      <c r="C483" s="43"/>
      <c r="D483" s="228" t="s">
        <v>138</v>
      </c>
      <c r="E483" s="43"/>
      <c r="F483" s="229" t="s">
        <v>627</v>
      </c>
      <c r="G483" s="43"/>
      <c r="H483" s="43"/>
      <c r="I483" s="230"/>
      <c r="J483" s="43"/>
      <c r="K483" s="43"/>
      <c r="L483" s="47"/>
      <c r="M483" s="231"/>
      <c r="N483" s="232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138</v>
      </c>
      <c r="AU483" s="20" t="s">
        <v>81</v>
      </c>
    </row>
    <row r="484" s="2" customFormat="1">
      <c r="A484" s="41"/>
      <c r="B484" s="42"/>
      <c r="C484" s="43"/>
      <c r="D484" s="233" t="s">
        <v>140</v>
      </c>
      <c r="E484" s="43"/>
      <c r="F484" s="234" t="s">
        <v>628</v>
      </c>
      <c r="G484" s="43"/>
      <c r="H484" s="43"/>
      <c r="I484" s="230"/>
      <c r="J484" s="43"/>
      <c r="K484" s="43"/>
      <c r="L484" s="47"/>
      <c r="M484" s="231"/>
      <c r="N484" s="232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140</v>
      </c>
      <c r="AU484" s="20" t="s">
        <v>81</v>
      </c>
    </row>
    <row r="485" s="2" customFormat="1">
      <c r="A485" s="41"/>
      <c r="B485" s="42"/>
      <c r="C485" s="43"/>
      <c r="D485" s="228" t="s">
        <v>183</v>
      </c>
      <c r="E485" s="43"/>
      <c r="F485" s="257" t="s">
        <v>226</v>
      </c>
      <c r="G485" s="43"/>
      <c r="H485" s="43"/>
      <c r="I485" s="230"/>
      <c r="J485" s="43"/>
      <c r="K485" s="43"/>
      <c r="L485" s="47"/>
      <c r="M485" s="231"/>
      <c r="N485" s="232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183</v>
      </c>
      <c r="AU485" s="20" t="s">
        <v>81</v>
      </c>
    </row>
    <row r="486" s="13" customFormat="1">
      <c r="A486" s="13"/>
      <c r="B486" s="235"/>
      <c r="C486" s="236"/>
      <c r="D486" s="228" t="s">
        <v>142</v>
      </c>
      <c r="E486" s="237" t="s">
        <v>28</v>
      </c>
      <c r="F486" s="238" t="s">
        <v>629</v>
      </c>
      <c r="G486" s="236"/>
      <c r="H486" s="239">
        <v>1000.56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5" t="s">
        <v>142</v>
      </c>
      <c r="AU486" s="245" t="s">
        <v>81</v>
      </c>
      <c r="AV486" s="13" t="s">
        <v>81</v>
      </c>
      <c r="AW486" s="13" t="s">
        <v>34</v>
      </c>
      <c r="AX486" s="13" t="s">
        <v>72</v>
      </c>
      <c r="AY486" s="245" t="s">
        <v>129</v>
      </c>
    </row>
    <row r="487" s="14" customFormat="1">
      <c r="A487" s="14"/>
      <c r="B487" s="246"/>
      <c r="C487" s="247"/>
      <c r="D487" s="228" t="s">
        <v>142</v>
      </c>
      <c r="E487" s="248" t="s">
        <v>28</v>
      </c>
      <c r="F487" s="249" t="s">
        <v>219</v>
      </c>
      <c r="G487" s="247"/>
      <c r="H487" s="250">
        <v>1000.56</v>
      </c>
      <c r="I487" s="251"/>
      <c r="J487" s="247"/>
      <c r="K487" s="247"/>
      <c r="L487" s="252"/>
      <c r="M487" s="253"/>
      <c r="N487" s="254"/>
      <c r="O487" s="254"/>
      <c r="P487" s="254"/>
      <c r="Q487" s="254"/>
      <c r="R487" s="254"/>
      <c r="S487" s="254"/>
      <c r="T487" s="25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6" t="s">
        <v>142</v>
      </c>
      <c r="AU487" s="256" t="s">
        <v>81</v>
      </c>
      <c r="AV487" s="14" t="s">
        <v>136</v>
      </c>
      <c r="AW487" s="14" t="s">
        <v>34</v>
      </c>
      <c r="AX487" s="14" t="s">
        <v>79</v>
      </c>
      <c r="AY487" s="256" t="s">
        <v>129</v>
      </c>
    </row>
    <row r="488" s="2" customFormat="1" ht="21.75" customHeight="1">
      <c r="A488" s="41"/>
      <c r="B488" s="42"/>
      <c r="C488" s="215" t="s">
        <v>630</v>
      </c>
      <c r="D488" s="215" t="s">
        <v>131</v>
      </c>
      <c r="E488" s="216" t="s">
        <v>631</v>
      </c>
      <c r="F488" s="217" t="s">
        <v>632</v>
      </c>
      <c r="G488" s="218" t="s">
        <v>237</v>
      </c>
      <c r="H488" s="219">
        <v>123.783</v>
      </c>
      <c r="I488" s="220"/>
      <c r="J488" s="221">
        <f>ROUND(I488*H488,2)</f>
        <v>0</v>
      </c>
      <c r="K488" s="217" t="s">
        <v>135</v>
      </c>
      <c r="L488" s="47"/>
      <c r="M488" s="222" t="s">
        <v>28</v>
      </c>
      <c r="N488" s="223" t="s">
        <v>43</v>
      </c>
      <c r="O488" s="87"/>
      <c r="P488" s="224">
        <f>O488*H488</f>
        <v>0</v>
      </c>
      <c r="Q488" s="224">
        <v>0</v>
      </c>
      <c r="R488" s="224">
        <f>Q488*H488</f>
        <v>0</v>
      </c>
      <c r="S488" s="224">
        <v>0</v>
      </c>
      <c r="T488" s="225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26" t="s">
        <v>136</v>
      </c>
      <c r="AT488" s="226" t="s">
        <v>131</v>
      </c>
      <c r="AU488" s="226" t="s">
        <v>81</v>
      </c>
      <c r="AY488" s="20" t="s">
        <v>129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20" t="s">
        <v>79</v>
      </c>
      <c r="BK488" s="227">
        <f>ROUND(I488*H488,2)</f>
        <v>0</v>
      </c>
      <c r="BL488" s="20" t="s">
        <v>136</v>
      </c>
      <c r="BM488" s="226" t="s">
        <v>633</v>
      </c>
    </row>
    <row r="489" s="2" customFormat="1">
      <c r="A489" s="41"/>
      <c r="B489" s="42"/>
      <c r="C489" s="43"/>
      <c r="D489" s="228" t="s">
        <v>138</v>
      </c>
      <c r="E489" s="43"/>
      <c r="F489" s="229" t="s">
        <v>634</v>
      </c>
      <c r="G489" s="43"/>
      <c r="H489" s="43"/>
      <c r="I489" s="230"/>
      <c r="J489" s="43"/>
      <c r="K489" s="43"/>
      <c r="L489" s="47"/>
      <c r="M489" s="231"/>
      <c r="N489" s="232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138</v>
      </c>
      <c r="AU489" s="20" t="s">
        <v>81</v>
      </c>
    </row>
    <row r="490" s="2" customFormat="1">
      <c r="A490" s="41"/>
      <c r="B490" s="42"/>
      <c r="C490" s="43"/>
      <c r="D490" s="233" t="s">
        <v>140</v>
      </c>
      <c r="E490" s="43"/>
      <c r="F490" s="234" t="s">
        <v>635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140</v>
      </c>
      <c r="AU490" s="20" t="s">
        <v>81</v>
      </c>
    </row>
    <row r="491" s="13" customFormat="1">
      <c r="A491" s="13"/>
      <c r="B491" s="235"/>
      <c r="C491" s="236"/>
      <c r="D491" s="228" t="s">
        <v>142</v>
      </c>
      <c r="E491" s="237" t="s">
        <v>28</v>
      </c>
      <c r="F491" s="238" t="s">
        <v>636</v>
      </c>
      <c r="G491" s="236"/>
      <c r="H491" s="239">
        <v>123.783</v>
      </c>
      <c r="I491" s="240"/>
      <c r="J491" s="236"/>
      <c r="K491" s="236"/>
      <c r="L491" s="241"/>
      <c r="M491" s="242"/>
      <c r="N491" s="243"/>
      <c r="O491" s="243"/>
      <c r="P491" s="243"/>
      <c r="Q491" s="243"/>
      <c r="R491" s="243"/>
      <c r="S491" s="243"/>
      <c r="T491" s="24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5" t="s">
        <v>142</v>
      </c>
      <c r="AU491" s="245" t="s">
        <v>81</v>
      </c>
      <c r="AV491" s="13" t="s">
        <v>81</v>
      </c>
      <c r="AW491" s="13" t="s">
        <v>34</v>
      </c>
      <c r="AX491" s="13" t="s">
        <v>72</v>
      </c>
      <c r="AY491" s="245" t="s">
        <v>129</v>
      </c>
    </row>
    <row r="492" s="14" customFormat="1">
      <c r="A492" s="14"/>
      <c r="B492" s="246"/>
      <c r="C492" s="247"/>
      <c r="D492" s="228" t="s">
        <v>142</v>
      </c>
      <c r="E492" s="248" t="s">
        <v>28</v>
      </c>
      <c r="F492" s="249" t="s">
        <v>219</v>
      </c>
      <c r="G492" s="247"/>
      <c r="H492" s="250">
        <v>123.783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6" t="s">
        <v>142</v>
      </c>
      <c r="AU492" s="256" t="s">
        <v>81</v>
      </c>
      <c r="AV492" s="14" t="s">
        <v>136</v>
      </c>
      <c r="AW492" s="14" t="s">
        <v>34</v>
      </c>
      <c r="AX492" s="14" t="s">
        <v>79</v>
      </c>
      <c r="AY492" s="256" t="s">
        <v>129</v>
      </c>
    </row>
    <row r="493" s="2" customFormat="1" ht="24.15" customHeight="1">
      <c r="A493" s="41"/>
      <c r="B493" s="42"/>
      <c r="C493" s="215" t="s">
        <v>637</v>
      </c>
      <c r="D493" s="215" t="s">
        <v>131</v>
      </c>
      <c r="E493" s="216" t="s">
        <v>638</v>
      </c>
      <c r="F493" s="217" t="s">
        <v>639</v>
      </c>
      <c r="G493" s="218" t="s">
        <v>237</v>
      </c>
      <c r="H493" s="219">
        <v>3589.7069999999999</v>
      </c>
      <c r="I493" s="220"/>
      <c r="J493" s="221">
        <f>ROUND(I493*H493,2)</f>
        <v>0</v>
      </c>
      <c r="K493" s="217" t="s">
        <v>135</v>
      </c>
      <c r="L493" s="47"/>
      <c r="M493" s="222" t="s">
        <v>28</v>
      </c>
      <c r="N493" s="223" t="s">
        <v>43</v>
      </c>
      <c r="O493" s="87"/>
      <c r="P493" s="224">
        <f>O493*H493</f>
        <v>0</v>
      </c>
      <c r="Q493" s="224">
        <v>0</v>
      </c>
      <c r="R493" s="224">
        <f>Q493*H493</f>
        <v>0</v>
      </c>
      <c r="S493" s="224">
        <v>0</v>
      </c>
      <c r="T493" s="225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26" t="s">
        <v>136</v>
      </c>
      <c r="AT493" s="226" t="s">
        <v>131</v>
      </c>
      <c r="AU493" s="226" t="s">
        <v>81</v>
      </c>
      <c r="AY493" s="20" t="s">
        <v>129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20" t="s">
        <v>79</v>
      </c>
      <c r="BK493" s="227">
        <f>ROUND(I493*H493,2)</f>
        <v>0</v>
      </c>
      <c r="BL493" s="20" t="s">
        <v>136</v>
      </c>
      <c r="BM493" s="226" t="s">
        <v>640</v>
      </c>
    </row>
    <row r="494" s="2" customFormat="1">
      <c r="A494" s="41"/>
      <c r="B494" s="42"/>
      <c r="C494" s="43"/>
      <c r="D494" s="228" t="s">
        <v>138</v>
      </c>
      <c r="E494" s="43"/>
      <c r="F494" s="229" t="s">
        <v>627</v>
      </c>
      <c r="G494" s="43"/>
      <c r="H494" s="43"/>
      <c r="I494" s="230"/>
      <c r="J494" s="43"/>
      <c r="K494" s="43"/>
      <c r="L494" s="47"/>
      <c r="M494" s="231"/>
      <c r="N494" s="232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138</v>
      </c>
      <c r="AU494" s="20" t="s">
        <v>81</v>
      </c>
    </row>
    <row r="495" s="2" customFormat="1">
      <c r="A495" s="41"/>
      <c r="B495" s="42"/>
      <c r="C495" s="43"/>
      <c r="D495" s="233" t="s">
        <v>140</v>
      </c>
      <c r="E495" s="43"/>
      <c r="F495" s="234" t="s">
        <v>641</v>
      </c>
      <c r="G495" s="43"/>
      <c r="H495" s="43"/>
      <c r="I495" s="230"/>
      <c r="J495" s="43"/>
      <c r="K495" s="43"/>
      <c r="L495" s="47"/>
      <c r="M495" s="231"/>
      <c r="N495" s="232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140</v>
      </c>
      <c r="AU495" s="20" t="s">
        <v>81</v>
      </c>
    </row>
    <row r="496" s="2" customFormat="1">
      <c r="A496" s="41"/>
      <c r="B496" s="42"/>
      <c r="C496" s="43"/>
      <c r="D496" s="228" t="s">
        <v>183</v>
      </c>
      <c r="E496" s="43"/>
      <c r="F496" s="257" t="s">
        <v>226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183</v>
      </c>
      <c r="AU496" s="20" t="s">
        <v>81</v>
      </c>
    </row>
    <row r="497" s="13" customFormat="1">
      <c r="A497" s="13"/>
      <c r="B497" s="235"/>
      <c r="C497" s="236"/>
      <c r="D497" s="228" t="s">
        <v>142</v>
      </c>
      <c r="E497" s="237" t="s">
        <v>28</v>
      </c>
      <c r="F497" s="238" t="s">
        <v>642</v>
      </c>
      <c r="G497" s="236"/>
      <c r="H497" s="239">
        <v>3589.7069999999999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5" t="s">
        <v>142</v>
      </c>
      <c r="AU497" s="245" t="s">
        <v>81</v>
      </c>
      <c r="AV497" s="13" t="s">
        <v>81</v>
      </c>
      <c r="AW497" s="13" t="s">
        <v>34</v>
      </c>
      <c r="AX497" s="13" t="s">
        <v>72</v>
      </c>
      <c r="AY497" s="245" t="s">
        <v>129</v>
      </c>
    </row>
    <row r="498" s="14" customFormat="1">
      <c r="A498" s="14"/>
      <c r="B498" s="246"/>
      <c r="C498" s="247"/>
      <c r="D498" s="228" t="s">
        <v>142</v>
      </c>
      <c r="E498" s="248" t="s">
        <v>28</v>
      </c>
      <c r="F498" s="249" t="s">
        <v>219</v>
      </c>
      <c r="G498" s="247"/>
      <c r="H498" s="250">
        <v>3589.7069999999999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6" t="s">
        <v>142</v>
      </c>
      <c r="AU498" s="256" t="s">
        <v>81</v>
      </c>
      <c r="AV498" s="14" t="s">
        <v>136</v>
      </c>
      <c r="AW498" s="14" t="s">
        <v>34</v>
      </c>
      <c r="AX498" s="14" t="s">
        <v>79</v>
      </c>
      <c r="AY498" s="256" t="s">
        <v>129</v>
      </c>
    </row>
    <row r="499" s="2" customFormat="1" ht="44.25" customHeight="1">
      <c r="A499" s="41"/>
      <c r="B499" s="42"/>
      <c r="C499" s="215" t="s">
        <v>643</v>
      </c>
      <c r="D499" s="215" t="s">
        <v>131</v>
      </c>
      <c r="E499" s="216" t="s">
        <v>644</v>
      </c>
      <c r="F499" s="217" t="s">
        <v>645</v>
      </c>
      <c r="G499" s="218" t="s">
        <v>237</v>
      </c>
      <c r="H499" s="219">
        <v>250.13999999999999</v>
      </c>
      <c r="I499" s="220"/>
      <c r="J499" s="221">
        <f>ROUND(I499*H499,2)</f>
        <v>0</v>
      </c>
      <c r="K499" s="217" t="s">
        <v>135</v>
      </c>
      <c r="L499" s="47"/>
      <c r="M499" s="222" t="s">
        <v>28</v>
      </c>
      <c r="N499" s="223" t="s">
        <v>43</v>
      </c>
      <c r="O499" s="87"/>
      <c r="P499" s="224">
        <f>O499*H499</f>
        <v>0</v>
      </c>
      <c r="Q499" s="224">
        <v>0</v>
      </c>
      <c r="R499" s="224">
        <f>Q499*H499</f>
        <v>0</v>
      </c>
      <c r="S499" s="224">
        <v>0</v>
      </c>
      <c r="T499" s="225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6" t="s">
        <v>136</v>
      </c>
      <c r="AT499" s="226" t="s">
        <v>131</v>
      </c>
      <c r="AU499" s="226" t="s">
        <v>81</v>
      </c>
      <c r="AY499" s="20" t="s">
        <v>129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20" t="s">
        <v>79</v>
      </c>
      <c r="BK499" s="227">
        <f>ROUND(I499*H499,2)</f>
        <v>0</v>
      </c>
      <c r="BL499" s="20" t="s">
        <v>136</v>
      </c>
      <c r="BM499" s="226" t="s">
        <v>646</v>
      </c>
    </row>
    <row r="500" s="2" customFormat="1">
      <c r="A500" s="41"/>
      <c r="B500" s="42"/>
      <c r="C500" s="43"/>
      <c r="D500" s="228" t="s">
        <v>138</v>
      </c>
      <c r="E500" s="43"/>
      <c r="F500" s="229" t="s">
        <v>240</v>
      </c>
      <c r="G500" s="43"/>
      <c r="H500" s="43"/>
      <c r="I500" s="230"/>
      <c r="J500" s="43"/>
      <c r="K500" s="43"/>
      <c r="L500" s="47"/>
      <c r="M500" s="231"/>
      <c r="N500" s="232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138</v>
      </c>
      <c r="AU500" s="20" t="s">
        <v>81</v>
      </c>
    </row>
    <row r="501" s="2" customFormat="1">
      <c r="A501" s="41"/>
      <c r="B501" s="42"/>
      <c r="C501" s="43"/>
      <c r="D501" s="233" t="s">
        <v>140</v>
      </c>
      <c r="E501" s="43"/>
      <c r="F501" s="234" t="s">
        <v>647</v>
      </c>
      <c r="G501" s="43"/>
      <c r="H501" s="43"/>
      <c r="I501" s="230"/>
      <c r="J501" s="43"/>
      <c r="K501" s="43"/>
      <c r="L501" s="47"/>
      <c r="M501" s="231"/>
      <c r="N501" s="232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140</v>
      </c>
      <c r="AU501" s="20" t="s">
        <v>81</v>
      </c>
    </row>
    <row r="502" s="13" customFormat="1">
      <c r="A502" s="13"/>
      <c r="B502" s="235"/>
      <c r="C502" s="236"/>
      <c r="D502" s="228" t="s">
        <v>142</v>
      </c>
      <c r="E502" s="237" t="s">
        <v>28</v>
      </c>
      <c r="F502" s="238" t="s">
        <v>648</v>
      </c>
      <c r="G502" s="236"/>
      <c r="H502" s="239">
        <v>250.13999999999999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5" t="s">
        <v>142</v>
      </c>
      <c r="AU502" s="245" t="s">
        <v>81</v>
      </c>
      <c r="AV502" s="13" t="s">
        <v>81</v>
      </c>
      <c r="AW502" s="13" t="s">
        <v>34</v>
      </c>
      <c r="AX502" s="13" t="s">
        <v>72</v>
      </c>
      <c r="AY502" s="245" t="s">
        <v>129</v>
      </c>
    </row>
    <row r="503" s="14" customFormat="1">
      <c r="A503" s="14"/>
      <c r="B503" s="246"/>
      <c r="C503" s="247"/>
      <c r="D503" s="228" t="s">
        <v>142</v>
      </c>
      <c r="E503" s="248" t="s">
        <v>28</v>
      </c>
      <c r="F503" s="249" t="s">
        <v>219</v>
      </c>
      <c r="G503" s="247"/>
      <c r="H503" s="250">
        <v>250.13999999999999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6" t="s">
        <v>142</v>
      </c>
      <c r="AU503" s="256" t="s">
        <v>81</v>
      </c>
      <c r="AV503" s="14" t="s">
        <v>136</v>
      </c>
      <c r="AW503" s="14" t="s">
        <v>34</v>
      </c>
      <c r="AX503" s="14" t="s">
        <v>79</v>
      </c>
      <c r="AY503" s="256" t="s">
        <v>129</v>
      </c>
    </row>
    <row r="504" s="2" customFormat="1" ht="44.25" customHeight="1">
      <c r="A504" s="41"/>
      <c r="B504" s="42"/>
      <c r="C504" s="215" t="s">
        <v>649</v>
      </c>
      <c r="D504" s="215" t="s">
        <v>131</v>
      </c>
      <c r="E504" s="216" t="s">
        <v>650</v>
      </c>
      <c r="F504" s="217" t="s">
        <v>651</v>
      </c>
      <c r="G504" s="218" t="s">
        <v>237</v>
      </c>
      <c r="H504" s="219">
        <v>123.783</v>
      </c>
      <c r="I504" s="220"/>
      <c r="J504" s="221">
        <f>ROUND(I504*H504,2)</f>
        <v>0</v>
      </c>
      <c r="K504" s="217" t="s">
        <v>135</v>
      </c>
      <c r="L504" s="47"/>
      <c r="M504" s="222" t="s">
        <v>28</v>
      </c>
      <c r="N504" s="223" t="s">
        <v>43</v>
      </c>
      <c r="O504" s="87"/>
      <c r="P504" s="224">
        <f>O504*H504</f>
        <v>0</v>
      </c>
      <c r="Q504" s="224">
        <v>0</v>
      </c>
      <c r="R504" s="224">
        <f>Q504*H504</f>
        <v>0</v>
      </c>
      <c r="S504" s="224">
        <v>0</v>
      </c>
      <c r="T504" s="225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6" t="s">
        <v>136</v>
      </c>
      <c r="AT504" s="226" t="s">
        <v>131</v>
      </c>
      <c r="AU504" s="226" t="s">
        <v>81</v>
      </c>
      <c r="AY504" s="20" t="s">
        <v>129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20" t="s">
        <v>79</v>
      </c>
      <c r="BK504" s="227">
        <f>ROUND(I504*H504,2)</f>
        <v>0</v>
      </c>
      <c r="BL504" s="20" t="s">
        <v>136</v>
      </c>
      <c r="BM504" s="226" t="s">
        <v>652</v>
      </c>
    </row>
    <row r="505" s="2" customFormat="1">
      <c r="A505" s="41"/>
      <c r="B505" s="42"/>
      <c r="C505" s="43"/>
      <c r="D505" s="228" t="s">
        <v>138</v>
      </c>
      <c r="E505" s="43"/>
      <c r="F505" s="229" t="s">
        <v>653</v>
      </c>
      <c r="G505" s="43"/>
      <c r="H505" s="43"/>
      <c r="I505" s="230"/>
      <c r="J505" s="43"/>
      <c r="K505" s="43"/>
      <c r="L505" s="47"/>
      <c r="M505" s="231"/>
      <c r="N505" s="232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138</v>
      </c>
      <c r="AU505" s="20" t="s">
        <v>81</v>
      </c>
    </row>
    <row r="506" s="2" customFormat="1">
      <c r="A506" s="41"/>
      <c r="B506" s="42"/>
      <c r="C506" s="43"/>
      <c r="D506" s="233" t="s">
        <v>140</v>
      </c>
      <c r="E506" s="43"/>
      <c r="F506" s="234" t="s">
        <v>654</v>
      </c>
      <c r="G506" s="43"/>
      <c r="H506" s="43"/>
      <c r="I506" s="230"/>
      <c r="J506" s="43"/>
      <c r="K506" s="43"/>
      <c r="L506" s="47"/>
      <c r="M506" s="231"/>
      <c r="N506" s="232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140</v>
      </c>
      <c r="AU506" s="20" t="s">
        <v>81</v>
      </c>
    </row>
    <row r="507" s="13" customFormat="1">
      <c r="A507" s="13"/>
      <c r="B507" s="235"/>
      <c r="C507" s="236"/>
      <c r="D507" s="228" t="s">
        <v>142</v>
      </c>
      <c r="E507" s="237" t="s">
        <v>28</v>
      </c>
      <c r="F507" s="238" t="s">
        <v>655</v>
      </c>
      <c r="G507" s="236"/>
      <c r="H507" s="239">
        <v>123.783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5" t="s">
        <v>142</v>
      </c>
      <c r="AU507" s="245" t="s">
        <v>81</v>
      </c>
      <c r="AV507" s="13" t="s">
        <v>81</v>
      </c>
      <c r="AW507" s="13" t="s">
        <v>34</v>
      </c>
      <c r="AX507" s="13" t="s">
        <v>72</v>
      </c>
      <c r="AY507" s="245" t="s">
        <v>129</v>
      </c>
    </row>
    <row r="508" s="14" customFormat="1">
      <c r="A508" s="14"/>
      <c r="B508" s="246"/>
      <c r="C508" s="247"/>
      <c r="D508" s="228" t="s">
        <v>142</v>
      </c>
      <c r="E508" s="248" t="s">
        <v>28</v>
      </c>
      <c r="F508" s="249" t="s">
        <v>219</v>
      </c>
      <c r="G508" s="247"/>
      <c r="H508" s="250">
        <v>123.783</v>
      </c>
      <c r="I508" s="251"/>
      <c r="J508" s="247"/>
      <c r="K508" s="247"/>
      <c r="L508" s="252"/>
      <c r="M508" s="253"/>
      <c r="N508" s="254"/>
      <c r="O508" s="254"/>
      <c r="P508" s="254"/>
      <c r="Q508" s="254"/>
      <c r="R508" s="254"/>
      <c r="S508" s="254"/>
      <c r="T508" s="25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6" t="s">
        <v>142</v>
      </c>
      <c r="AU508" s="256" t="s">
        <v>81</v>
      </c>
      <c r="AV508" s="14" t="s">
        <v>136</v>
      </c>
      <c r="AW508" s="14" t="s">
        <v>34</v>
      </c>
      <c r="AX508" s="14" t="s">
        <v>79</v>
      </c>
      <c r="AY508" s="256" t="s">
        <v>129</v>
      </c>
    </row>
    <row r="509" s="12" customFormat="1" ht="22.8" customHeight="1">
      <c r="A509" s="12"/>
      <c r="B509" s="199"/>
      <c r="C509" s="200"/>
      <c r="D509" s="201" t="s">
        <v>71</v>
      </c>
      <c r="E509" s="213" t="s">
        <v>656</v>
      </c>
      <c r="F509" s="213" t="s">
        <v>657</v>
      </c>
      <c r="G509" s="200"/>
      <c r="H509" s="200"/>
      <c r="I509" s="203"/>
      <c r="J509" s="214">
        <f>BK509</f>
        <v>0</v>
      </c>
      <c r="K509" s="200"/>
      <c r="L509" s="205"/>
      <c r="M509" s="206"/>
      <c r="N509" s="207"/>
      <c r="O509" s="207"/>
      <c r="P509" s="208">
        <f>SUM(P510:P512)</f>
        <v>0</v>
      </c>
      <c r="Q509" s="207"/>
      <c r="R509" s="208">
        <f>SUM(R510:R512)</f>
        <v>0</v>
      </c>
      <c r="S509" s="207"/>
      <c r="T509" s="209">
        <f>SUM(T510:T512)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0" t="s">
        <v>79</v>
      </c>
      <c r="AT509" s="211" t="s">
        <v>71</v>
      </c>
      <c r="AU509" s="211" t="s">
        <v>79</v>
      </c>
      <c r="AY509" s="210" t="s">
        <v>129</v>
      </c>
      <c r="BK509" s="212">
        <f>SUM(BK510:BK512)</f>
        <v>0</v>
      </c>
    </row>
    <row r="510" s="2" customFormat="1" ht="24.15" customHeight="1">
      <c r="A510" s="41"/>
      <c r="B510" s="42"/>
      <c r="C510" s="215" t="s">
        <v>658</v>
      </c>
      <c r="D510" s="215" t="s">
        <v>131</v>
      </c>
      <c r="E510" s="216" t="s">
        <v>659</v>
      </c>
      <c r="F510" s="217" t="s">
        <v>660</v>
      </c>
      <c r="G510" s="218" t="s">
        <v>237</v>
      </c>
      <c r="H510" s="219">
        <v>1152.7960000000001</v>
      </c>
      <c r="I510" s="220"/>
      <c r="J510" s="221">
        <f>ROUND(I510*H510,2)</f>
        <v>0</v>
      </c>
      <c r="K510" s="217" t="s">
        <v>135</v>
      </c>
      <c r="L510" s="47"/>
      <c r="M510" s="222" t="s">
        <v>28</v>
      </c>
      <c r="N510" s="223" t="s">
        <v>43</v>
      </c>
      <c r="O510" s="87"/>
      <c r="P510" s="224">
        <f>O510*H510</f>
        <v>0</v>
      </c>
      <c r="Q510" s="224">
        <v>0</v>
      </c>
      <c r="R510" s="224">
        <f>Q510*H510</f>
        <v>0</v>
      </c>
      <c r="S510" s="224">
        <v>0</v>
      </c>
      <c r="T510" s="225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26" t="s">
        <v>136</v>
      </c>
      <c r="AT510" s="226" t="s">
        <v>131</v>
      </c>
      <c r="AU510" s="226" t="s">
        <v>81</v>
      </c>
      <c r="AY510" s="20" t="s">
        <v>129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20" t="s">
        <v>79</v>
      </c>
      <c r="BK510" s="227">
        <f>ROUND(I510*H510,2)</f>
        <v>0</v>
      </c>
      <c r="BL510" s="20" t="s">
        <v>136</v>
      </c>
      <c r="BM510" s="226" t="s">
        <v>661</v>
      </c>
    </row>
    <row r="511" s="2" customFormat="1">
      <c r="A511" s="41"/>
      <c r="B511" s="42"/>
      <c r="C511" s="43"/>
      <c r="D511" s="228" t="s">
        <v>138</v>
      </c>
      <c r="E511" s="43"/>
      <c r="F511" s="229" t="s">
        <v>662</v>
      </c>
      <c r="G511" s="43"/>
      <c r="H511" s="43"/>
      <c r="I511" s="230"/>
      <c r="J511" s="43"/>
      <c r="K511" s="43"/>
      <c r="L511" s="47"/>
      <c r="M511" s="231"/>
      <c r="N511" s="232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138</v>
      </c>
      <c r="AU511" s="20" t="s">
        <v>81</v>
      </c>
    </row>
    <row r="512" s="2" customFormat="1">
      <c r="A512" s="41"/>
      <c r="B512" s="42"/>
      <c r="C512" s="43"/>
      <c r="D512" s="233" t="s">
        <v>140</v>
      </c>
      <c r="E512" s="43"/>
      <c r="F512" s="234" t="s">
        <v>663</v>
      </c>
      <c r="G512" s="43"/>
      <c r="H512" s="43"/>
      <c r="I512" s="230"/>
      <c r="J512" s="43"/>
      <c r="K512" s="43"/>
      <c r="L512" s="47"/>
      <c r="M512" s="268"/>
      <c r="N512" s="269"/>
      <c r="O512" s="270"/>
      <c r="P512" s="270"/>
      <c r="Q512" s="270"/>
      <c r="R512" s="270"/>
      <c r="S512" s="270"/>
      <c r="T512" s="271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140</v>
      </c>
      <c r="AU512" s="20" t="s">
        <v>81</v>
      </c>
    </row>
    <row r="513" s="2" customFormat="1" ht="6.96" customHeight="1">
      <c r="A513" s="41"/>
      <c r="B513" s="62"/>
      <c r="C513" s="63"/>
      <c r="D513" s="63"/>
      <c r="E513" s="63"/>
      <c r="F513" s="63"/>
      <c r="G513" s="63"/>
      <c r="H513" s="63"/>
      <c r="I513" s="63"/>
      <c r="J513" s="63"/>
      <c r="K513" s="63"/>
      <c r="L513" s="47"/>
      <c r="M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</row>
  </sheetData>
  <sheetProtection sheet="1" autoFilter="0" formatColumns="0" formatRows="0" objects="1" scenarios="1" spinCount="100000" saltValue="PrDCeMFSJBKILHs/keJQqbDHnfYjG+JDpqOiXEFio+GHYRI6N+oGTG1jN60uHpfhvYqgwjpT650zZ629ApE5TA==" hashValue="lO8k1zQW6Iv5+18t4OiY7B9iVZB8IpqX3/Eit4kuF12/KrDlg9wTxLrUcFSehZLNEmMNqFUGFI8m2jaWceFdXg==" algorithmName="SHA-512" password="CC35"/>
  <autoFilter ref="C93:K5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5_01/119001405"/>
    <hyperlink ref="F103" r:id="rId2" display="https://podminky.urs.cz/item/CS_URS_2025_01/119001412"/>
    <hyperlink ref="F107" r:id="rId3" display="https://podminky.urs.cz/item/CS_URS_2025_01/119001422"/>
    <hyperlink ref="F112" r:id="rId4" display="https://podminky.urs.cz/item/CS_URS_2025_01/121151104"/>
    <hyperlink ref="F117" r:id="rId5" display="https://podminky.urs.cz/item/CS_URS_2025_01/129001101"/>
    <hyperlink ref="F122" r:id="rId6" display="https://podminky.urs.cz/item/CS_URS_2025_01/132254205"/>
    <hyperlink ref="F127" r:id="rId7" display="https://podminky.urs.cz/item/CS_URS_2025_01/133212811"/>
    <hyperlink ref="F133" r:id="rId8" display="https://podminky.urs.cz/item/CS_URS_2025_01/141721215"/>
    <hyperlink ref="F144" r:id="rId9" display="https://podminky.urs.cz/item/CS_URS_2025_01/151101101"/>
    <hyperlink ref="F149" r:id="rId10" display="https://podminky.urs.cz/item/CS_URS_2025_01/151101111"/>
    <hyperlink ref="F154" r:id="rId11" display="https://podminky.urs.cz/item/CS_URS_2025_01/162351104"/>
    <hyperlink ref="F160" r:id="rId12" display="https://podminky.urs.cz/item/CS_URS_2025_01/162651112"/>
    <hyperlink ref="F166" r:id="rId13" display="https://podminky.urs.cz/item/CS_URS_2025_01/167151101"/>
    <hyperlink ref="F170" r:id="rId14" display="https://podminky.urs.cz/item/CS_URS_2024_02/171201231"/>
    <hyperlink ref="F175" r:id="rId15" display="https://podminky.urs.cz/item/CS_URS_2025_01/174151101"/>
    <hyperlink ref="F189" r:id="rId16" display="https://podminky.urs.cz/item/CS_URS_2025_01/175151101"/>
    <hyperlink ref="F201" r:id="rId17" display="https://podminky.urs.cz/item/CS_URS_2025_01/181111111"/>
    <hyperlink ref="F206" r:id="rId18" display="https://podminky.urs.cz/item/CS_URS_2025_01/181311103"/>
    <hyperlink ref="F211" r:id="rId19" display="https://podminky.urs.cz/item/CS_URS_2025_01/181411131"/>
    <hyperlink ref="F220" r:id="rId20" display="https://podminky.urs.cz/item/CS_URS_2025_01/181912112"/>
    <hyperlink ref="F225" r:id="rId21" display="https://podminky.urs.cz/item/CS_URS_2025_01/183402121"/>
    <hyperlink ref="F230" r:id="rId22" display="https://podminky.urs.cz/item/CS_URS_2025_01/184813511"/>
    <hyperlink ref="F235" r:id="rId23" display="https://podminky.urs.cz/item/CS_URS_2025_01/185804312"/>
    <hyperlink ref="F244" r:id="rId24" display="https://podminky.urs.cz/item/CS_URS_2025_01/451573111"/>
    <hyperlink ref="F249" r:id="rId25" display="https://podminky.urs.cz/item/CS_URS_2025_01/452313131"/>
    <hyperlink ref="F254" r:id="rId26" display="https://podminky.urs.cz/item/CS_URS_2025_01/452353111"/>
    <hyperlink ref="F260" r:id="rId27" display="https://podminky.urs.cz/item/CS_URS_2025_01/564871111"/>
    <hyperlink ref="F264" r:id="rId28" display="https://podminky.urs.cz/item/CS_URS_2025_01/567134113"/>
    <hyperlink ref="F268" r:id="rId29" display="https://podminky.urs.cz/item/CS_URS_2025_01/577145111"/>
    <hyperlink ref="F273" r:id="rId30" display="https://podminky.urs.cz/item/CS_URS_2025_01/850265121"/>
    <hyperlink ref="F278" r:id="rId31" display="https://podminky.urs.cz/item/CS_URS_2025_01/857242122"/>
    <hyperlink ref="F302" r:id="rId32" display="https://podminky.urs.cz/item/CS_URS_2025_01/857262122"/>
    <hyperlink ref="F311" r:id="rId33" display="https://podminky.urs.cz/item/CS_URS_2025_01/857264122"/>
    <hyperlink ref="F324" r:id="rId34" display="https://podminky.urs.cz/item/CS_URS_2025_01/871251141"/>
    <hyperlink ref="F334" r:id="rId35" display="https://podminky.urs.cz/item/CS_URS_2025_01/877251101"/>
    <hyperlink ref="F344" r:id="rId36" display="https://podminky.urs.cz/item/CS_URS_2025_01/891181112"/>
    <hyperlink ref="F352" r:id="rId37" display="https://podminky.urs.cz/item/CS_URS_2025_01/891231112"/>
    <hyperlink ref="F360" r:id="rId38" display="https://podminky.urs.cz/item/CS_URS_2025_01/891241112"/>
    <hyperlink ref="F368" r:id="rId39" display="https://podminky.urs.cz/item/CS_URS_2025_01/891247111"/>
    <hyperlink ref="F376" r:id="rId40" display="https://podminky.urs.cz/item/CS_URS_2025_01/891261112"/>
    <hyperlink ref="F403" r:id="rId41" display="https://podminky.urs.cz/item/CS_URS_2025_01/892271111"/>
    <hyperlink ref="F408" r:id="rId42" display="https://podminky.urs.cz/item/CS_URS_2025_01/892273122"/>
    <hyperlink ref="F413" r:id="rId43" display="https://podminky.urs.cz/item/CS_URS_2025_01/892372111"/>
    <hyperlink ref="F418" r:id="rId44" display="https://podminky.urs.cz/item/CS_URS_2025_01/899401111"/>
    <hyperlink ref="F426" r:id="rId45" display="https://podminky.urs.cz/item/CS_URS_2025_01/899401112"/>
    <hyperlink ref="F434" r:id="rId46" display="https://podminky.urs.cz/item/CS_URS_2025_01/899401113"/>
    <hyperlink ref="F442" r:id="rId47" display="https://podminky.urs.cz/item/CS_URS_2025_01/899713111"/>
    <hyperlink ref="F447" r:id="rId48" display="https://podminky.urs.cz/item/CS_URS_2025_01/899721111"/>
    <hyperlink ref="F452" r:id="rId49" display="https://podminky.urs.cz/item/CS_URS_2025_01/899722114"/>
    <hyperlink ref="F458" r:id="rId50" display="https://podminky.urs.cz/item/CS_URS_2025_01/919732211"/>
    <hyperlink ref="F463" r:id="rId51" display="https://podminky.urs.cz/item/CS_URS_2025_01/919735111"/>
    <hyperlink ref="F468" r:id="rId52" display="https://podminky.urs.cz/item/CS_URS_2025_01/113107223"/>
    <hyperlink ref="F474" r:id="rId53" display="https://podminky.urs.cz/item/CS_URS_2025_01/113107242"/>
    <hyperlink ref="F479" r:id="rId54" display="https://podminky.urs.cz/item/CS_URS_2025_01/997221551"/>
    <hyperlink ref="F484" r:id="rId55" display="https://podminky.urs.cz/item/CS_URS_2025_01/997221559"/>
    <hyperlink ref="F490" r:id="rId56" display="https://podminky.urs.cz/item/CS_URS_2025_01/997221561"/>
    <hyperlink ref="F495" r:id="rId57" display="https://podminky.urs.cz/item/CS_URS_2025_01/997221569"/>
    <hyperlink ref="F501" r:id="rId58" display="https://podminky.urs.cz/item/CS_URS_2025_01/997221873"/>
    <hyperlink ref="F506" r:id="rId59" display="https://podminky.urs.cz/item/CS_URS_2025_01/997221875"/>
    <hyperlink ref="F512" r:id="rId60" display="https://podminky.urs.cz/item/CS_URS_2025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96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Český Brod - ulice Tuchorazská</v>
      </c>
      <c r="F7" s="145"/>
      <c r="G7" s="145"/>
      <c r="H7" s="145"/>
      <c r="L7" s="23"/>
    </row>
    <row r="8" s="1" customFormat="1" ht="12" customHeight="1">
      <c r="B8" s="23"/>
      <c r="D8" s="145" t="s">
        <v>97</v>
      </c>
      <c r="L8" s="23"/>
    </row>
    <row r="9" s="2" customFormat="1" ht="16.5" customHeight="1">
      <c r="A9" s="41"/>
      <c r="B9" s="47"/>
      <c r="C9" s="41"/>
      <c r="D9" s="41"/>
      <c r="E9" s="146" t="s">
        <v>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664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29</v>
      </c>
      <c r="G14" s="41"/>
      <c r="H14" s="41"/>
      <c r="I14" s="145" t="s">
        <v>24</v>
      </c>
      <c r="J14" s="149" t="str">
        <f>'Rekapitulace stavby'!AN8</f>
        <v>14. 7. 2025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30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30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30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ROUND((SUM(BE94:BE425)),  2)</f>
        <v>0</v>
      </c>
      <c r="G35" s="41"/>
      <c r="H35" s="41"/>
      <c r="I35" s="160">
        <v>0.20999999999999999</v>
      </c>
      <c r="J35" s="159">
        <f>ROUND(((SUM(BE94:BE425))*I35),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ROUND((SUM(BF94:BF425)),  2)</f>
        <v>0</v>
      </c>
      <c r="G36" s="41"/>
      <c r="H36" s="41"/>
      <c r="I36" s="160">
        <v>0.12</v>
      </c>
      <c r="J36" s="159">
        <f>ROUND(((SUM(BF94:BF425))*I36),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ROUND((SUM(BG94:BG425)),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ROUND((SUM(BH94:BH425)),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ROUND((SUM(BI94:BI425)),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Český Brod - ulice Tuchorazská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IO_01 - VODOVODNÍ PŘÍPOJKY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14. 7. 2025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102</v>
      </c>
      <c r="D61" s="174"/>
      <c r="E61" s="174"/>
      <c r="F61" s="174"/>
      <c r="G61" s="174"/>
      <c r="H61" s="174"/>
      <c r="I61" s="174"/>
      <c r="J61" s="175" t="s">
        <v>103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104</v>
      </c>
    </row>
    <row r="64" s="9" customFormat="1" ht="24.96" customHeight="1">
      <c r="A64" s="9"/>
      <c r="B64" s="177"/>
      <c r="C64" s="178"/>
      <c r="D64" s="179" t="s">
        <v>105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106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107</v>
      </c>
      <c r="E66" s="185"/>
      <c r="F66" s="185"/>
      <c r="G66" s="185"/>
      <c r="H66" s="185"/>
      <c r="I66" s="185"/>
      <c r="J66" s="186">
        <f>J237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108</v>
      </c>
      <c r="E67" s="185"/>
      <c r="F67" s="185"/>
      <c r="G67" s="185"/>
      <c r="H67" s="185"/>
      <c r="I67" s="185"/>
      <c r="J67" s="186">
        <f>J243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109</v>
      </c>
      <c r="E68" s="185"/>
      <c r="F68" s="185"/>
      <c r="G68" s="185"/>
      <c r="H68" s="185"/>
      <c r="I68" s="185"/>
      <c r="J68" s="186">
        <f>J266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110</v>
      </c>
      <c r="E69" s="185"/>
      <c r="F69" s="185"/>
      <c r="G69" s="185"/>
      <c r="H69" s="185"/>
      <c r="I69" s="185"/>
      <c r="J69" s="186">
        <f>J330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111</v>
      </c>
      <c r="E70" s="185"/>
      <c r="F70" s="185"/>
      <c r="G70" s="185"/>
      <c r="H70" s="185"/>
      <c r="I70" s="185"/>
      <c r="J70" s="186">
        <f>J357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112</v>
      </c>
      <c r="E71" s="185"/>
      <c r="F71" s="185"/>
      <c r="G71" s="185"/>
      <c r="H71" s="185"/>
      <c r="I71" s="185"/>
      <c r="J71" s="186">
        <f>J382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113</v>
      </c>
      <c r="E72" s="185"/>
      <c r="F72" s="185"/>
      <c r="G72" s="185"/>
      <c r="H72" s="185"/>
      <c r="I72" s="185"/>
      <c r="J72" s="186">
        <f>J422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114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Český Brod - ulice Tuchorazská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97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172" t="s">
        <v>98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99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IO_01 - VODOVODNÍ PŘÍPOJKY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22</v>
      </c>
      <c r="D88" s="43"/>
      <c r="E88" s="43"/>
      <c r="F88" s="30" t="str">
        <f>F14</f>
        <v xml:space="preserve"> </v>
      </c>
      <c r="G88" s="43"/>
      <c r="H88" s="43"/>
      <c r="I88" s="35" t="s">
        <v>24</v>
      </c>
      <c r="J88" s="75" t="str">
        <f>IF(J14="","",J14)</f>
        <v>14. 7. 2025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26</v>
      </c>
      <c r="D90" s="43"/>
      <c r="E90" s="43"/>
      <c r="F90" s="30" t="str">
        <f>E17</f>
        <v xml:space="preserve"> </v>
      </c>
      <c r="G90" s="43"/>
      <c r="H90" s="43"/>
      <c r="I90" s="35" t="s">
        <v>33</v>
      </c>
      <c r="J90" s="39" t="str">
        <f>E23</f>
        <v xml:space="preserve"> 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31</v>
      </c>
      <c r="D91" s="43"/>
      <c r="E91" s="43"/>
      <c r="F91" s="30" t="str">
        <f>IF(E20="","",E20)</f>
        <v>Vyplň údaj</v>
      </c>
      <c r="G91" s="43"/>
      <c r="H91" s="43"/>
      <c r="I91" s="35" t="s">
        <v>35</v>
      </c>
      <c r="J91" s="39" t="str">
        <f>E26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115</v>
      </c>
      <c r="D93" s="191" t="s">
        <v>57</v>
      </c>
      <c r="E93" s="191" t="s">
        <v>53</v>
      </c>
      <c r="F93" s="191" t="s">
        <v>54</v>
      </c>
      <c r="G93" s="191" t="s">
        <v>116</v>
      </c>
      <c r="H93" s="191" t="s">
        <v>117</v>
      </c>
      <c r="I93" s="191" t="s">
        <v>118</v>
      </c>
      <c r="J93" s="191" t="s">
        <v>103</v>
      </c>
      <c r="K93" s="192" t="s">
        <v>119</v>
      </c>
      <c r="L93" s="193"/>
      <c r="M93" s="95" t="s">
        <v>28</v>
      </c>
      <c r="N93" s="96" t="s">
        <v>42</v>
      </c>
      <c r="O93" s="96" t="s">
        <v>120</v>
      </c>
      <c r="P93" s="96" t="s">
        <v>121</v>
      </c>
      <c r="Q93" s="96" t="s">
        <v>122</v>
      </c>
      <c r="R93" s="96" t="s">
        <v>123</v>
      </c>
      <c r="S93" s="96" t="s">
        <v>124</v>
      </c>
      <c r="T93" s="97" t="s">
        <v>125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126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</f>
        <v>0</v>
      </c>
      <c r="Q94" s="99"/>
      <c r="R94" s="196">
        <f>R95</f>
        <v>300.67648431999993</v>
      </c>
      <c r="S94" s="99"/>
      <c r="T94" s="197">
        <f>T95</f>
        <v>55.217500000000001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104</v>
      </c>
      <c r="BK94" s="198">
        <f>BK95</f>
        <v>0</v>
      </c>
    </row>
    <row r="95" s="12" customFormat="1" ht="25.92" customHeight="1">
      <c r="A95" s="12"/>
      <c r="B95" s="199"/>
      <c r="C95" s="200"/>
      <c r="D95" s="201" t="s">
        <v>71</v>
      </c>
      <c r="E95" s="202" t="s">
        <v>127</v>
      </c>
      <c r="F95" s="202" t="s">
        <v>128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P96+P237+P243+P266+P330+P382+P422</f>
        <v>0</v>
      </c>
      <c r="Q95" s="207"/>
      <c r="R95" s="208">
        <f>R96+R237+R243+R266+R330+R382+R422</f>
        <v>300.67648431999993</v>
      </c>
      <c r="S95" s="207"/>
      <c r="T95" s="209">
        <f>T96+T237+T243+T266+T330+T382+T422</f>
        <v>55.217500000000001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79</v>
      </c>
      <c r="AT95" s="211" t="s">
        <v>71</v>
      </c>
      <c r="AU95" s="211" t="s">
        <v>72</v>
      </c>
      <c r="AY95" s="210" t="s">
        <v>129</v>
      </c>
      <c r="BK95" s="212">
        <f>BK96+BK237+BK243+BK266+BK330+BK382+BK422</f>
        <v>0</v>
      </c>
    </row>
    <row r="96" s="12" customFormat="1" ht="22.8" customHeight="1">
      <c r="A96" s="12"/>
      <c r="B96" s="199"/>
      <c r="C96" s="200"/>
      <c r="D96" s="201" t="s">
        <v>71</v>
      </c>
      <c r="E96" s="213" t="s">
        <v>79</v>
      </c>
      <c r="F96" s="213" t="s">
        <v>130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SUM(P97:P236)</f>
        <v>0</v>
      </c>
      <c r="Q96" s="207"/>
      <c r="R96" s="208">
        <f>SUM(R97:R236)</f>
        <v>275.29235569999997</v>
      </c>
      <c r="S96" s="207"/>
      <c r="T96" s="209">
        <f>SUM(T97:T236)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129</v>
      </c>
      <c r="BK96" s="212">
        <f>SUM(BK97:BK236)</f>
        <v>0</v>
      </c>
    </row>
    <row r="97" s="2" customFormat="1" ht="16.5" customHeight="1">
      <c r="A97" s="41"/>
      <c r="B97" s="42"/>
      <c r="C97" s="215" t="s">
        <v>79</v>
      </c>
      <c r="D97" s="215" t="s">
        <v>131</v>
      </c>
      <c r="E97" s="216" t="s">
        <v>132</v>
      </c>
      <c r="F97" s="217" t="s">
        <v>133</v>
      </c>
      <c r="G97" s="218" t="s">
        <v>134</v>
      </c>
      <c r="H97" s="219">
        <v>41</v>
      </c>
      <c r="I97" s="220"/>
      <c r="J97" s="221">
        <f>ROUND(I97*H97,2)</f>
        <v>0</v>
      </c>
      <c r="K97" s="217" t="s">
        <v>135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0.036900000000000002</v>
      </c>
      <c r="R97" s="224">
        <f>Q97*H97</f>
        <v>1.5129000000000001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136</v>
      </c>
      <c r="AT97" s="226" t="s">
        <v>131</v>
      </c>
      <c r="AU97" s="226" t="s">
        <v>81</v>
      </c>
      <c r="AY97" s="20" t="s">
        <v>129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136</v>
      </c>
      <c r="BM97" s="226" t="s">
        <v>665</v>
      </c>
    </row>
    <row r="98" s="2" customFormat="1">
      <c r="A98" s="41"/>
      <c r="B98" s="42"/>
      <c r="C98" s="43"/>
      <c r="D98" s="228" t="s">
        <v>138</v>
      </c>
      <c r="E98" s="43"/>
      <c r="F98" s="229" t="s">
        <v>139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138</v>
      </c>
      <c r="AU98" s="20" t="s">
        <v>81</v>
      </c>
    </row>
    <row r="99" s="2" customFormat="1">
      <c r="A99" s="41"/>
      <c r="B99" s="42"/>
      <c r="C99" s="43"/>
      <c r="D99" s="233" t="s">
        <v>140</v>
      </c>
      <c r="E99" s="43"/>
      <c r="F99" s="234" t="s">
        <v>141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140</v>
      </c>
      <c r="AU99" s="20" t="s">
        <v>81</v>
      </c>
    </row>
    <row r="100" s="13" customFormat="1">
      <c r="A100" s="13"/>
      <c r="B100" s="235"/>
      <c r="C100" s="236"/>
      <c r="D100" s="228" t="s">
        <v>142</v>
      </c>
      <c r="E100" s="237" t="s">
        <v>28</v>
      </c>
      <c r="F100" s="238" t="s">
        <v>396</v>
      </c>
      <c r="G100" s="236"/>
      <c r="H100" s="239">
        <v>41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142</v>
      </c>
      <c r="AU100" s="245" t="s">
        <v>81</v>
      </c>
      <c r="AV100" s="13" t="s">
        <v>81</v>
      </c>
      <c r="AW100" s="13" t="s">
        <v>34</v>
      </c>
      <c r="AX100" s="13" t="s">
        <v>79</v>
      </c>
      <c r="AY100" s="245" t="s">
        <v>129</v>
      </c>
    </row>
    <row r="101" s="2" customFormat="1" ht="24.15" customHeight="1">
      <c r="A101" s="41"/>
      <c r="B101" s="42"/>
      <c r="C101" s="215" t="s">
        <v>81</v>
      </c>
      <c r="D101" s="215" t="s">
        <v>131</v>
      </c>
      <c r="E101" s="216" t="s">
        <v>144</v>
      </c>
      <c r="F101" s="217" t="s">
        <v>145</v>
      </c>
      <c r="G101" s="218" t="s">
        <v>134</v>
      </c>
      <c r="H101" s="219">
        <v>24</v>
      </c>
      <c r="I101" s="220"/>
      <c r="J101" s="221">
        <f>ROUND(I101*H101,2)</f>
        <v>0</v>
      </c>
      <c r="K101" s="217" t="s">
        <v>135</v>
      </c>
      <c r="L101" s="47"/>
      <c r="M101" s="222" t="s">
        <v>28</v>
      </c>
      <c r="N101" s="223" t="s">
        <v>43</v>
      </c>
      <c r="O101" s="87"/>
      <c r="P101" s="224">
        <f>O101*H101</f>
        <v>0</v>
      </c>
      <c r="Q101" s="224">
        <v>0.01269</v>
      </c>
      <c r="R101" s="224">
        <f>Q101*H101</f>
        <v>0.30456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136</v>
      </c>
      <c r="AT101" s="226" t="s">
        <v>131</v>
      </c>
      <c r="AU101" s="226" t="s">
        <v>81</v>
      </c>
      <c r="AY101" s="20" t="s">
        <v>129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136</v>
      </c>
      <c r="BM101" s="226" t="s">
        <v>666</v>
      </c>
    </row>
    <row r="102" s="2" customFormat="1">
      <c r="A102" s="41"/>
      <c r="B102" s="42"/>
      <c r="C102" s="43"/>
      <c r="D102" s="228" t="s">
        <v>138</v>
      </c>
      <c r="E102" s="43"/>
      <c r="F102" s="229" t="s">
        <v>147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138</v>
      </c>
      <c r="AU102" s="20" t="s">
        <v>81</v>
      </c>
    </row>
    <row r="103" s="2" customFormat="1">
      <c r="A103" s="41"/>
      <c r="B103" s="42"/>
      <c r="C103" s="43"/>
      <c r="D103" s="233" t="s">
        <v>140</v>
      </c>
      <c r="E103" s="43"/>
      <c r="F103" s="234" t="s">
        <v>148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140</v>
      </c>
      <c r="AU103" s="20" t="s">
        <v>81</v>
      </c>
    </row>
    <row r="104" s="13" customFormat="1">
      <c r="A104" s="13"/>
      <c r="B104" s="235"/>
      <c r="C104" s="236"/>
      <c r="D104" s="228" t="s">
        <v>142</v>
      </c>
      <c r="E104" s="237" t="s">
        <v>28</v>
      </c>
      <c r="F104" s="238" t="s">
        <v>188</v>
      </c>
      <c r="G104" s="236"/>
      <c r="H104" s="239">
        <v>24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142</v>
      </c>
      <c r="AU104" s="245" t="s">
        <v>81</v>
      </c>
      <c r="AV104" s="13" t="s">
        <v>81</v>
      </c>
      <c r="AW104" s="13" t="s">
        <v>34</v>
      </c>
      <c r="AX104" s="13" t="s">
        <v>79</v>
      </c>
      <c r="AY104" s="245" t="s">
        <v>129</v>
      </c>
    </row>
    <row r="105" s="2" customFormat="1" ht="24.15" customHeight="1">
      <c r="A105" s="41"/>
      <c r="B105" s="42"/>
      <c r="C105" s="215" t="s">
        <v>149</v>
      </c>
      <c r="D105" s="215" t="s">
        <v>131</v>
      </c>
      <c r="E105" s="216" t="s">
        <v>150</v>
      </c>
      <c r="F105" s="217" t="s">
        <v>151</v>
      </c>
      <c r="G105" s="218" t="s">
        <v>134</v>
      </c>
      <c r="H105" s="219">
        <v>79</v>
      </c>
      <c r="I105" s="220"/>
      <c r="J105" s="221">
        <f>ROUND(I105*H105,2)</f>
        <v>0</v>
      </c>
      <c r="K105" s="217" t="s">
        <v>135</v>
      </c>
      <c r="L105" s="47"/>
      <c r="M105" s="222" t="s">
        <v>28</v>
      </c>
      <c r="N105" s="223" t="s">
        <v>43</v>
      </c>
      <c r="O105" s="87"/>
      <c r="P105" s="224">
        <f>O105*H105</f>
        <v>0</v>
      </c>
      <c r="Q105" s="224">
        <v>0.06053</v>
      </c>
      <c r="R105" s="224">
        <f>Q105*H105</f>
        <v>4.7818699999999996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136</v>
      </c>
      <c r="AT105" s="226" t="s">
        <v>131</v>
      </c>
      <c r="AU105" s="226" t="s">
        <v>81</v>
      </c>
      <c r="AY105" s="20" t="s">
        <v>129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136</v>
      </c>
      <c r="BM105" s="226" t="s">
        <v>8</v>
      </c>
    </row>
    <row r="106" s="2" customFormat="1">
      <c r="A106" s="41"/>
      <c r="B106" s="42"/>
      <c r="C106" s="43"/>
      <c r="D106" s="228" t="s">
        <v>138</v>
      </c>
      <c r="E106" s="43"/>
      <c r="F106" s="229" t="s">
        <v>153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138</v>
      </c>
      <c r="AU106" s="20" t="s">
        <v>81</v>
      </c>
    </row>
    <row r="107" s="2" customFormat="1">
      <c r="A107" s="41"/>
      <c r="B107" s="42"/>
      <c r="C107" s="43"/>
      <c r="D107" s="233" t="s">
        <v>140</v>
      </c>
      <c r="E107" s="43"/>
      <c r="F107" s="234" t="s">
        <v>154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140</v>
      </c>
      <c r="AU107" s="20" t="s">
        <v>81</v>
      </c>
    </row>
    <row r="108" s="13" customFormat="1">
      <c r="A108" s="13"/>
      <c r="B108" s="235"/>
      <c r="C108" s="236"/>
      <c r="D108" s="228" t="s">
        <v>142</v>
      </c>
      <c r="E108" s="237" t="s">
        <v>28</v>
      </c>
      <c r="F108" s="238" t="s">
        <v>667</v>
      </c>
      <c r="G108" s="236"/>
      <c r="H108" s="239">
        <v>79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142</v>
      </c>
      <c r="AU108" s="245" t="s">
        <v>81</v>
      </c>
      <c r="AV108" s="13" t="s">
        <v>81</v>
      </c>
      <c r="AW108" s="13" t="s">
        <v>34</v>
      </c>
      <c r="AX108" s="13" t="s">
        <v>72</v>
      </c>
      <c r="AY108" s="245" t="s">
        <v>129</v>
      </c>
    </row>
    <row r="109" s="14" customFormat="1">
      <c r="A109" s="14"/>
      <c r="B109" s="246"/>
      <c r="C109" s="247"/>
      <c r="D109" s="228" t="s">
        <v>142</v>
      </c>
      <c r="E109" s="248" t="s">
        <v>28</v>
      </c>
      <c r="F109" s="249" t="s">
        <v>156</v>
      </c>
      <c r="G109" s="247"/>
      <c r="H109" s="250">
        <v>79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142</v>
      </c>
      <c r="AU109" s="256" t="s">
        <v>81</v>
      </c>
      <c r="AV109" s="14" t="s">
        <v>136</v>
      </c>
      <c r="AW109" s="14" t="s">
        <v>34</v>
      </c>
      <c r="AX109" s="14" t="s">
        <v>79</v>
      </c>
      <c r="AY109" s="256" t="s">
        <v>129</v>
      </c>
    </row>
    <row r="110" s="2" customFormat="1" ht="24.15" customHeight="1">
      <c r="A110" s="41"/>
      <c r="B110" s="42"/>
      <c r="C110" s="215" t="s">
        <v>136</v>
      </c>
      <c r="D110" s="215" t="s">
        <v>131</v>
      </c>
      <c r="E110" s="216" t="s">
        <v>157</v>
      </c>
      <c r="F110" s="217" t="s">
        <v>158</v>
      </c>
      <c r="G110" s="218" t="s">
        <v>159</v>
      </c>
      <c r="H110" s="219">
        <v>61.700000000000003</v>
      </c>
      <c r="I110" s="220"/>
      <c r="J110" s="221">
        <f>ROUND(I110*H110,2)</f>
        <v>0</v>
      </c>
      <c r="K110" s="217" t="s">
        <v>28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136</v>
      </c>
      <c r="AT110" s="226" t="s">
        <v>131</v>
      </c>
      <c r="AU110" s="226" t="s">
        <v>81</v>
      </c>
      <c r="AY110" s="20" t="s">
        <v>129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136</v>
      </c>
      <c r="BM110" s="226" t="s">
        <v>668</v>
      </c>
    </row>
    <row r="111" s="2" customFormat="1">
      <c r="A111" s="41"/>
      <c r="B111" s="42"/>
      <c r="C111" s="43"/>
      <c r="D111" s="228" t="s">
        <v>138</v>
      </c>
      <c r="E111" s="43"/>
      <c r="F111" s="229" t="s">
        <v>161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138</v>
      </c>
      <c r="AU111" s="20" t="s">
        <v>81</v>
      </c>
    </row>
    <row r="112" s="13" customFormat="1">
      <c r="A112" s="13"/>
      <c r="B112" s="235"/>
      <c r="C112" s="236"/>
      <c r="D112" s="228" t="s">
        <v>142</v>
      </c>
      <c r="E112" s="237" t="s">
        <v>28</v>
      </c>
      <c r="F112" s="238" t="s">
        <v>669</v>
      </c>
      <c r="G112" s="236"/>
      <c r="H112" s="239">
        <v>61.700000000000003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142</v>
      </c>
      <c r="AU112" s="245" t="s">
        <v>81</v>
      </c>
      <c r="AV112" s="13" t="s">
        <v>81</v>
      </c>
      <c r="AW112" s="13" t="s">
        <v>34</v>
      </c>
      <c r="AX112" s="13" t="s">
        <v>72</v>
      </c>
      <c r="AY112" s="245" t="s">
        <v>129</v>
      </c>
    </row>
    <row r="113" s="14" customFormat="1">
      <c r="A113" s="14"/>
      <c r="B113" s="246"/>
      <c r="C113" s="247"/>
      <c r="D113" s="228" t="s">
        <v>142</v>
      </c>
      <c r="E113" s="248" t="s">
        <v>28</v>
      </c>
      <c r="F113" s="249" t="s">
        <v>156</v>
      </c>
      <c r="G113" s="247"/>
      <c r="H113" s="250">
        <v>61.700000000000003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142</v>
      </c>
      <c r="AU113" s="256" t="s">
        <v>81</v>
      </c>
      <c r="AV113" s="14" t="s">
        <v>136</v>
      </c>
      <c r="AW113" s="14" t="s">
        <v>34</v>
      </c>
      <c r="AX113" s="14" t="s">
        <v>79</v>
      </c>
      <c r="AY113" s="256" t="s">
        <v>129</v>
      </c>
    </row>
    <row r="114" s="2" customFormat="1" ht="24.15" customHeight="1">
      <c r="A114" s="41"/>
      <c r="B114" s="42"/>
      <c r="C114" s="215" t="s">
        <v>164</v>
      </c>
      <c r="D114" s="215" t="s">
        <v>131</v>
      </c>
      <c r="E114" s="216" t="s">
        <v>165</v>
      </c>
      <c r="F114" s="217" t="s">
        <v>166</v>
      </c>
      <c r="G114" s="218" t="s">
        <v>167</v>
      </c>
      <c r="H114" s="219">
        <v>187.19999999999999</v>
      </c>
      <c r="I114" s="220"/>
      <c r="J114" s="221">
        <f>ROUND(I114*H114,2)</f>
        <v>0</v>
      </c>
      <c r="K114" s="217" t="s">
        <v>28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136</v>
      </c>
      <c r="AT114" s="226" t="s">
        <v>131</v>
      </c>
      <c r="AU114" s="226" t="s">
        <v>81</v>
      </c>
      <c r="AY114" s="20" t="s">
        <v>129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136</v>
      </c>
      <c r="BM114" s="226" t="s">
        <v>670</v>
      </c>
    </row>
    <row r="115" s="2" customFormat="1">
      <c r="A115" s="41"/>
      <c r="B115" s="42"/>
      <c r="C115" s="43"/>
      <c r="D115" s="228" t="s">
        <v>138</v>
      </c>
      <c r="E115" s="43"/>
      <c r="F115" s="229" t="s">
        <v>168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138</v>
      </c>
      <c r="AU115" s="20" t="s">
        <v>81</v>
      </c>
    </row>
    <row r="116" s="13" customFormat="1">
      <c r="A116" s="13"/>
      <c r="B116" s="235"/>
      <c r="C116" s="236"/>
      <c r="D116" s="228" t="s">
        <v>142</v>
      </c>
      <c r="E116" s="237" t="s">
        <v>28</v>
      </c>
      <c r="F116" s="238" t="s">
        <v>671</v>
      </c>
      <c r="G116" s="236"/>
      <c r="H116" s="239">
        <v>187.19999999999999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142</v>
      </c>
      <c r="AU116" s="245" t="s">
        <v>81</v>
      </c>
      <c r="AV116" s="13" t="s">
        <v>81</v>
      </c>
      <c r="AW116" s="13" t="s">
        <v>34</v>
      </c>
      <c r="AX116" s="13" t="s">
        <v>72</v>
      </c>
      <c r="AY116" s="245" t="s">
        <v>129</v>
      </c>
    </row>
    <row r="117" s="14" customFormat="1">
      <c r="A117" s="14"/>
      <c r="B117" s="246"/>
      <c r="C117" s="247"/>
      <c r="D117" s="228" t="s">
        <v>142</v>
      </c>
      <c r="E117" s="248" t="s">
        <v>28</v>
      </c>
      <c r="F117" s="249" t="s">
        <v>156</v>
      </c>
      <c r="G117" s="247"/>
      <c r="H117" s="250">
        <v>187.19999999999999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142</v>
      </c>
      <c r="AU117" s="256" t="s">
        <v>81</v>
      </c>
      <c r="AV117" s="14" t="s">
        <v>136</v>
      </c>
      <c r="AW117" s="14" t="s">
        <v>34</v>
      </c>
      <c r="AX117" s="14" t="s">
        <v>79</v>
      </c>
      <c r="AY117" s="256" t="s">
        <v>129</v>
      </c>
    </row>
    <row r="118" s="2" customFormat="1" ht="33" customHeight="1">
      <c r="A118" s="41"/>
      <c r="B118" s="42"/>
      <c r="C118" s="215" t="s">
        <v>171</v>
      </c>
      <c r="D118" s="215" t="s">
        <v>131</v>
      </c>
      <c r="E118" s="216" t="s">
        <v>672</v>
      </c>
      <c r="F118" s="217" t="s">
        <v>673</v>
      </c>
      <c r="G118" s="218" t="s">
        <v>167</v>
      </c>
      <c r="H118" s="219">
        <v>132.392</v>
      </c>
      <c r="I118" s="220"/>
      <c r="J118" s="221">
        <f>ROUND(I118*H118,2)</f>
        <v>0</v>
      </c>
      <c r="K118" s="217" t="s">
        <v>135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136</v>
      </c>
      <c r="AT118" s="226" t="s">
        <v>131</v>
      </c>
      <c r="AU118" s="226" t="s">
        <v>81</v>
      </c>
      <c r="AY118" s="20" t="s">
        <v>129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136</v>
      </c>
      <c r="BM118" s="226" t="s">
        <v>174</v>
      </c>
    </row>
    <row r="119" s="2" customFormat="1">
      <c r="A119" s="41"/>
      <c r="B119" s="42"/>
      <c r="C119" s="43"/>
      <c r="D119" s="228" t="s">
        <v>138</v>
      </c>
      <c r="E119" s="43"/>
      <c r="F119" s="229" t="s">
        <v>674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138</v>
      </c>
      <c r="AU119" s="20" t="s">
        <v>81</v>
      </c>
    </row>
    <row r="120" s="2" customFormat="1">
      <c r="A120" s="41"/>
      <c r="B120" s="42"/>
      <c r="C120" s="43"/>
      <c r="D120" s="233" t="s">
        <v>140</v>
      </c>
      <c r="E120" s="43"/>
      <c r="F120" s="234" t="s">
        <v>675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140</v>
      </c>
      <c r="AU120" s="20" t="s">
        <v>81</v>
      </c>
    </row>
    <row r="121" s="13" customFormat="1">
      <c r="A121" s="13"/>
      <c r="B121" s="235"/>
      <c r="C121" s="236"/>
      <c r="D121" s="228" t="s">
        <v>142</v>
      </c>
      <c r="E121" s="237" t="s">
        <v>28</v>
      </c>
      <c r="F121" s="238" t="s">
        <v>676</v>
      </c>
      <c r="G121" s="236"/>
      <c r="H121" s="239">
        <v>132.392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142</v>
      </c>
      <c r="AU121" s="245" t="s">
        <v>81</v>
      </c>
      <c r="AV121" s="13" t="s">
        <v>81</v>
      </c>
      <c r="AW121" s="13" t="s">
        <v>34</v>
      </c>
      <c r="AX121" s="13" t="s">
        <v>72</v>
      </c>
      <c r="AY121" s="245" t="s">
        <v>129</v>
      </c>
    </row>
    <row r="122" s="14" customFormat="1">
      <c r="A122" s="14"/>
      <c r="B122" s="246"/>
      <c r="C122" s="247"/>
      <c r="D122" s="228" t="s">
        <v>142</v>
      </c>
      <c r="E122" s="248" t="s">
        <v>28</v>
      </c>
      <c r="F122" s="249" t="s">
        <v>156</v>
      </c>
      <c r="G122" s="247"/>
      <c r="H122" s="250">
        <v>132.392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142</v>
      </c>
      <c r="AU122" s="256" t="s">
        <v>81</v>
      </c>
      <c r="AV122" s="14" t="s">
        <v>136</v>
      </c>
      <c r="AW122" s="14" t="s">
        <v>34</v>
      </c>
      <c r="AX122" s="14" t="s">
        <v>79</v>
      </c>
      <c r="AY122" s="256" t="s">
        <v>129</v>
      </c>
    </row>
    <row r="123" s="2" customFormat="1" ht="37.8" customHeight="1">
      <c r="A123" s="41"/>
      <c r="B123" s="42"/>
      <c r="C123" s="215" t="s">
        <v>143</v>
      </c>
      <c r="D123" s="215" t="s">
        <v>131</v>
      </c>
      <c r="E123" s="216" t="s">
        <v>677</v>
      </c>
      <c r="F123" s="217" t="s">
        <v>678</v>
      </c>
      <c r="G123" s="218" t="s">
        <v>167</v>
      </c>
      <c r="H123" s="219">
        <v>35.100000000000001</v>
      </c>
      <c r="I123" s="220"/>
      <c r="J123" s="221">
        <f>ROUND(I123*H123,2)</f>
        <v>0</v>
      </c>
      <c r="K123" s="217" t="s">
        <v>135</v>
      </c>
      <c r="L123" s="47"/>
      <c r="M123" s="222" t="s">
        <v>28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136</v>
      </c>
      <c r="AT123" s="226" t="s">
        <v>131</v>
      </c>
      <c r="AU123" s="226" t="s">
        <v>81</v>
      </c>
      <c r="AY123" s="20" t="s">
        <v>129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136</v>
      </c>
      <c r="BM123" s="226" t="s">
        <v>180</v>
      </c>
    </row>
    <row r="124" s="2" customFormat="1">
      <c r="A124" s="41"/>
      <c r="B124" s="42"/>
      <c r="C124" s="43"/>
      <c r="D124" s="228" t="s">
        <v>138</v>
      </c>
      <c r="E124" s="43"/>
      <c r="F124" s="229" t="s">
        <v>679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138</v>
      </c>
      <c r="AU124" s="20" t="s">
        <v>81</v>
      </c>
    </row>
    <row r="125" s="2" customFormat="1">
      <c r="A125" s="41"/>
      <c r="B125" s="42"/>
      <c r="C125" s="43"/>
      <c r="D125" s="233" t="s">
        <v>140</v>
      </c>
      <c r="E125" s="43"/>
      <c r="F125" s="234" t="s">
        <v>680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140</v>
      </c>
      <c r="AU125" s="20" t="s">
        <v>81</v>
      </c>
    </row>
    <row r="126" s="2" customFormat="1">
      <c r="A126" s="41"/>
      <c r="B126" s="42"/>
      <c r="C126" s="43"/>
      <c r="D126" s="228" t="s">
        <v>183</v>
      </c>
      <c r="E126" s="43"/>
      <c r="F126" s="257" t="s">
        <v>184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183</v>
      </c>
      <c r="AU126" s="20" t="s">
        <v>81</v>
      </c>
    </row>
    <row r="127" s="13" customFormat="1">
      <c r="A127" s="13"/>
      <c r="B127" s="235"/>
      <c r="C127" s="236"/>
      <c r="D127" s="228" t="s">
        <v>142</v>
      </c>
      <c r="E127" s="237" t="s">
        <v>28</v>
      </c>
      <c r="F127" s="238" t="s">
        <v>681</v>
      </c>
      <c r="G127" s="236"/>
      <c r="H127" s="239">
        <v>35.100000000000001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142</v>
      </c>
      <c r="AU127" s="245" t="s">
        <v>81</v>
      </c>
      <c r="AV127" s="13" t="s">
        <v>81</v>
      </c>
      <c r="AW127" s="13" t="s">
        <v>34</v>
      </c>
      <c r="AX127" s="13" t="s">
        <v>72</v>
      </c>
      <c r="AY127" s="245" t="s">
        <v>129</v>
      </c>
    </row>
    <row r="128" s="14" customFormat="1">
      <c r="A128" s="14"/>
      <c r="B128" s="246"/>
      <c r="C128" s="247"/>
      <c r="D128" s="228" t="s">
        <v>142</v>
      </c>
      <c r="E128" s="248" t="s">
        <v>28</v>
      </c>
      <c r="F128" s="249" t="s">
        <v>156</v>
      </c>
      <c r="G128" s="247"/>
      <c r="H128" s="250">
        <v>35.100000000000001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142</v>
      </c>
      <c r="AU128" s="256" t="s">
        <v>81</v>
      </c>
      <c r="AV128" s="14" t="s">
        <v>136</v>
      </c>
      <c r="AW128" s="14" t="s">
        <v>34</v>
      </c>
      <c r="AX128" s="14" t="s">
        <v>79</v>
      </c>
      <c r="AY128" s="256" t="s">
        <v>129</v>
      </c>
    </row>
    <row r="129" s="2" customFormat="1" ht="44.25" customHeight="1">
      <c r="A129" s="41"/>
      <c r="B129" s="42"/>
      <c r="C129" s="215" t="s">
        <v>152</v>
      </c>
      <c r="D129" s="215" t="s">
        <v>131</v>
      </c>
      <c r="E129" s="216" t="s">
        <v>682</v>
      </c>
      <c r="F129" s="217" t="s">
        <v>683</v>
      </c>
      <c r="G129" s="218" t="s">
        <v>134</v>
      </c>
      <c r="H129" s="219">
        <v>15.5</v>
      </c>
      <c r="I129" s="220"/>
      <c r="J129" s="221">
        <f>ROUND(I129*H129,2)</f>
        <v>0</v>
      </c>
      <c r="K129" s="217" t="s">
        <v>135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0.0018</v>
      </c>
      <c r="R129" s="224">
        <f>Q129*H129</f>
        <v>0.027899999999999998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136</v>
      </c>
      <c r="AT129" s="226" t="s">
        <v>131</v>
      </c>
      <c r="AU129" s="226" t="s">
        <v>81</v>
      </c>
      <c r="AY129" s="20" t="s">
        <v>129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136</v>
      </c>
      <c r="BM129" s="226" t="s">
        <v>256</v>
      </c>
    </row>
    <row r="130" s="2" customFormat="1">
      <c r="A130" s="41"/>
      <c r="B130" s="42"/>
      <c r="C130" s="43"/>
      <c r="D130" s="228" t="s">
        <v>138</v>
      </c>
      <c r="E130" s="43"/>
      <c r="F130" s="229" t="s">
        <v>684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138</v>
      </c>
      <c r="AU130" s="20" t="s">
        <v>81</v>
      </c>
    </row>
    <row r="131" s="2" customFormat="1">
      <c r="A131" s="41"/>
      <c r="B131" s="42"/>
      <c r="C131" s="43"/>
      <c r="D131" s="233" t="s">
        <v>140</v>
      </c>
      <c r="E131" s="43"/>
      <c r="F131" s="234" t="s">
        <v>685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140</v>
      </c>
      <c r="AU131" s="20" t="s">
        <v>81</v>
      </c>
    </row>
    <row r="132" s="2" customFormat="1">
      <c r="A132" s="41"/>
      <c r="B132" s="42"/>
      <c r="C132" s="43"/>
      <c r="D132" s="228" t="s">
        <v>183</v>
      </c>
      <c r="E132" s="43"/>
      <c r="F132" s="257" t="s">
        <v>686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183</v>
      </c>
      <c r="AU132" s="20" t="s">
        <v>81</v>
      </c>
    </row>
    <row r="133" s="13" customFormat="1">
      <c r="A133" s="13"/>
      <c r="B133" s="235"/>
      <c r="C133" s="236"/>
      <c r="D133" s="228" t="s">
        <v>142</v>
      </c>
      <c r="E133" s="237" t="s">
        <v>28</v>
      </c>
      <c r="F133" s="238" t="s">
        <v>687</v>
      </c>
      <c r="G133" s="236"/>
      <c r="H133" s="239">
        <v>15.5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142</v>
      </c>
      <c r="AU133" s="245" t="s">
        <v>81</v>
      </c>
      <c r="AV133" s="13" t="s">
        <v>81</v>
      </c>
      <c r="AW133" s="13" t="s">
        <v>34</v>
      </c>
      <c r="AX133" s="13" t="s">
        <v>72</v>
      </c>
      <c r="AY133" s="245" t="s">
        <v>129</v>
      </c>
    </row>
    <row r="134" s="14" customFormat="1">
      <c r="A134" s="14"/>
      <c r="B134" s="246"/>
      <c r="C134" s="247"/>
      <c r="D134" s="228" t="s">
        <v>142</v>
      </c>
      <c r="E134" s="248" t="s">
        <v>28</v>
      </c>
      <c r="F134" s="249" t="s">
        <v>156</v>
      </c>
      <c r="G134" s="247"/>
      <c r="H134" s="250">
        <v>15.5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142</v>
      </c>
      <c r="AU134" s="256" t="s">
        <v>81</v>
      </c>
      <c r="AV134" s="14" t="s">
        <v>136</v>
      </c>
      <c r="AW134" s="14" t="s">
        <v>34</v>
      </c>
      <c r="AX134" s="14" t="s">
        <v>79</v>
      </c>
      <c r="AY134" s="256" t="s">
        <v>129</v>
      </c>
    </row>
    <row r="135" s="2" customFormat="1" ht="24.15" customHeight="1">
      <c r="A135" s="41"/>
      <c r="B135" s="42"/>
      <c r="C135" s="258" t="s">
        <v>193</v>
      </c>
      <c r="D135" s="258" t="s">
        <v>194</v>
      </c>
      <c r="E135" s="259" t="s">
        <v>688</v>
      </c>
      <c r="F135" s="260" t="s">
        <v>689</v>
      </c>
      <c r="G135" s="261" t="s">
        <v>134</v>
      </c>
      <c r="H135" s="262">
        <v>16.274999999999999</v>
      </c>
      <c r="I135" s="263"/>
      <c r="J135" s="264">
        <f>ROUND(I135*H135,2)</f>
        <v>0</v>
      </c>
      <c r="K135" s="260" t="s">
        <v>135</v>
      </c>
      <c r="L135" s="265"/>
      <c r="M135" s="266" t="s">
        <v>28</v>
      </c>
      <c r="N135" s="267" t="s">
        <v>43</v>
      </c>
      <c r="O135" s="87"/>
      <c r="P135" s="224">
        <f>O135*H135</f>
        <v>0</v>
      </c>
      <c r="Q135" s="224">
        <v>0.00106</v>
      </c>
      <c r="R135" s="224">
        <f>Q135*H135</f>
        <v>0.017251499999999999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152</v>
      </c>
      <c r="AT135" s="226" t="s">
        <v>194</v>
      </c>
      <c r="AU135" s="226" t="s">
        <v>81</v>
      </c>
      <c r="AY135" s="20" t="s">
        <v>129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136</v>
      </c>
      <c r="BM135" s="226" t="s">
        <v>269</v>
      </c>
    </row>
    <row r="136" s="2" customFormat="1">
      <c r="A136" s="41"/>
      <c r="B136" s="42"/>
      <c r="C136" s="43"/>
      <c r="D136" s="228" t="s">
        <v>138</v>
      </c>
      <c r="E136" s="43"/>
      <c r="F136" s="229" t="s">
        <v>689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138</v>
      </c>
      <c r="AU136" s="20" t="s">
        <v>81</v>
      </c>
    </row>
    <row r="137" s="13" customFormat="1">
      <c r="A137" s="13"/>
      <c r="B137" s="235"/>
      <c r="C137" s="236"/>
      <c r="D137" s="228" t="s">
        <v>142</v>
      </c>
      <c r="E137" s="237" t="s">
        <v>28</v>
      </c>
      <c r="F137" s="238" t="s">
        <v>690</v>
      </c>
      <c r="G137" s="236"/>
      <c r="H137" s="239">
        <v>15.5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142</v>
      </c>
      <c r="AU137" s="245" t="s">
        <v>81</v>
      </c>
      <c r="AV137" s="13" t="s">
        <v>81</v>
      </c>
      <c r="AW137" s="13" t="s">
        <v>34</v>
      </c>
      <c r="AX137" s="13" t="s">
        <v>79</v>
      </c>
      <c r="AY137" s="245" t="s">
        <v>129</v>
      </c>
    </row>
    <row r="138" s="13" customFormat="1">
      <c r="A138" s="13"/>
      <c r="B138" s="235"/>
      <c r="C138" s="236"/>
      <c r="D138" s="228" t="s">
        <v>142</v>
      </c>
      <c r="E138" s="236"/>
      <c r="F138" s="238" t="s">
        <v>691</v>
      </c>
      <c r="G138" s="236"/>
      <c r="H138" s="239">
        <v>16.274999999999999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142</v>
      </c>
      <c r="AU138" s="245" t="s">
        <v>81</v>
      </c>
      <c r="AV138" s="13" t="s">
        <v>81</v>
      </c>
      <c r="AW138" s="13" t="s">
        <v>4</v>
      </c>
      <c r="AX138" s="13" t="s">
        <v>79</v>
      </c>
      <c r="AY138" s="245" t="s">
        <v>129</v>
      </c>
    </row>
    <row r="139" s="2" customFormat="1" ht="21.75" customHeight="1">
      <c r="A139" s="41"/>
      <c r="B139" s="42"/>
      <c r="C139" s="215" t="s">
        <v>160</v>
      </c>
      <c r="D139" s="215" t="s">
        <v>131</v>
      </c>
      <c r="E139" s="216" t="s">
        <v>199</v>
      </c>
      <c r="F139" s="217" t="s">
        <v>200</v>
      </c>
      <c r="G139" s="218" t="s">
        <v>159</v>
      </c>
      <c r="H139" s="219">
        <v>330.98000000000002</v>
      </c>
      <c r="I139" s="220"/>
      <c r="J139" s="221">
        <f>ROUND(I139*H139,2)</f>
        <v>0</v>
      </c>
      <c r="K139" s="217" t="s">
        <v>135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0.00084000000000000003</v>
      </c>
      <c r="R139" s="224">
        <f>Q139*H139</f>
        <v>0.27802320000000003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136</v>
      </c>
      <c r="AT139" s="226" t="s">
        <v>131</v>
      </c>
      <c r="AU139" s="226" t="s">
        <v>81</v>
      </c>
      <c r="AY139" s="20" t="s">
        <v>129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136</v>
      </c>
      <c r="BM139" s="226" t="s">
        <v>197</v>
      </c>
    </row>
    <row r="140" s="2" customFormat="1">
      <c r="A140" s="41"/>
      <c r="B140" s="42"/>
      <c r="C140" s="43"/>
      <c r="D140" s="228" t="s">
        <v>138</v>
      </c>
      <c r="E140" s="43"/>
      <c r="F140" s="229" t="s">
        <v>202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138</v>
      </c>
      <c r="AU140" s="20" t="s">
        <v>81</v>
      </c>
    </row>
    <row r="141" s="2" customFormat="1">
      <c r="A141" s="41"/>
      <c r="B141" s="42"/>
      <c r="C141" s="43"/>
      <c r="D141" s="233" t="s">
        <v>140</v>
      </c>
      <c r="E141" s="43"/>
      <c r="F141" s="234" t="s">
        <v>203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140</v>
      </c>
      <c r="AU141" s="20" t="s">
        <v>81</v>
      </c>
    </row>
    <row r="142" s="13" customFormat="1">
      <c r="A142" s="13"/>
      <c r="B142" s="235"/>
      <c r="C142" s="236"/>
      <c r="D142" s="228" t="s">
        <v>142</v>
      </c>
      <c r="E142" s="237" t="s">
        <v>28</v>
      </c>
      <c r="F142" s="238" t="s">
        <v>692</v>
      </c>
      <c r="G142" s="236"/>
      <c r="H142" s="239">
        <v>330.98000000000002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142</v>
      </c>
      <c r="AU142" s="245" t="s">
        <v>81</v>
      </c>
      <c r="AV142" s="13" t="s">
        <v>81</v>
      </c>
      <c r="AW142" s="13" t="s">
        <v>34</v>
      </c>
      <c r="AX142" s="13" t="s">
        <v>72</v>
      </c>
      <c r="AY142" s="245" t="s">
        <v>129</v>
      </c>
    </row>
    <row r="143" s="14" customFormat="1">
      <c r="A143" s="14"/>
      <c r="B143" s="246"/>
      <c r="C143" s="247"/>
      <c r="D143" s="228" t="s">
        <v>142</v>
      </c>
      <c r="E143" s="248" t="s">
        <v>28</v>
      </c>
      <c r="F143" s="249" t="s">
        <v>156</v>
      </c>
      <c r="G143" s="247"/>
      <c r="H143" s="250">
        <v>330.98000000000002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142</v>
      </c>
      <c r="AU143" s="256" t="s">
        <v>81</v>
      </c>
      <c r="AV143" s="14" t="s">
        <v>136</v>
      </c>
      <c r="AW143" s="14" t="s">
        <v>34</v>
      </c>
      <c r="AX143" s="14" t="s">
        <v>79</v>
      </c>
      <c r="AY143" s="256" t="s">
        <v>129</v>
      </c>
    </row>
    <row r="144" s="2" customFormat="1" ht="24.15" customHeight="1">
      <c r="A144" s="41"/>
      <c r="B144" s="42"/>
      <c r="C144" s="215" t="s">
        <v>205</v>
      </c>
      <c r="D144" s="215" t="s">
        <v>131</v>
      </c>
      <c r="E144" s="216" t="s">
        <v>206</v>
      </c>
      <c r="F144" s="217" t="s">
        <v>207</v>
      </c>
      <c r="G144" s="218" t="s">
        <v>159</v>
      </c>
      <c r="H144" s="219">
        <v>330.98000000000002</v>
      </c>
      <c r="I144" s="220"/>
      <c r="J144" s="221">
        <f>ROUND(I144*H144,2)</f>
        <v>0</v>
      </c>
      <c r="K144" s="217" t="s">
        <v>135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136</v>
      </c>
      <c r="AT144" s="226" t="s">
        <v>131</v>
      </c>
      <c r="AU144" s="226" t="s">
        <v>81</v>
      </c>
      <c r="AY144" s="20" t="s">
        <v>129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136</v>
      </c>
      <c r="BM144" s="226" t="s">
        <v>188</v>
      </c>
    </row>
    <row r="145" s="2" customFormat="1">
      <c r="A145" s="41"/>
      <c r="B145" s="42"/>
      <c r="C145" s="43"/>
      <c r="D145" s="228" t="s">
        <v>138</v>
      </c>
      <c r="E145" s="43"/>
      <c r="F145" s="229" t="s">
        <v>209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138</v>
      </c>
      <c r="AU145" s="20" t="s">
        <v>81</v>
      </c>
    </row>
    <row r="146" s="2" customFormat="1">
      <c r="A146" s="41"/>
      <c r="B146" s="42"/>
      <c r="C146" s="43"/>
      <c r="D146" s="233" t="s">
        <v>140</v>
      </c>
      <c r="E146" s="43"/>
      <c r="F146" s="234" t="s">
        <v>210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140</v>
      </c>
      <c r="AU146" s="20" t="s">
        <v>81</v>
      </c>
    </row>
    <row r="147" s="13" customFormat="1">
      <c r="A147" s="13"/>
      <c r="B147" s="235"/>
      <c r="C147" s="236"/>
      <c r="D147" s="228" t="s">
        <v>142</v>
      </c>
      <c r="E147" s="237" t="s">
        <v>28</v>
      </c>
      <c r="F147" s="238" t="s">
        <v>693</v>
      </c>
      <c r="G147" s="236"/>
      <c r="H147" s="239">
        <v>330.98000000000002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142</v>
      </c>
      <c r="AU147" s="245" t="s">
        <v>81</v>
      </c>
      <c r="AV147" s="13" t="s">
        <v>81</v>
      </c>
      <c r="AW147" s="13" t="s">
        <v>34</v>
      </c>
      <c r="AX147" s="13" t="s">
        <v>72</v>
      </c>
      <c r="AY147" s="245" t="s">
        <v>129</v>
      </c>
    </row>
    <row r="148" s="14" customFormat="1">
      <c r="A148" s="14"/>
      <c r="B148" s="246"/>
      <c r="C148" s="247"/>
      <c r="D148" s="228" t="s">
        <v>142</v>
      </c>
      <c r="E148" s="248" t="s">
        <v>28</v>
      </c>
      <c r="F148" s="249" t="s">
        <v>156</v>
      </c>
      <c r="G148" s="247"/>
      <c r="H148" s="250">
        <v>330.98000000000002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142</v>
      </c>
      <c r="AU148" s="256" t="s">
        <v>81</v>
      </c>
      <c r="AV148" s="14" t="s">
        <v>136</v>
      </c>
      <c r="AW148" s="14" t="s">
        <v>34</v>
      </c>
      <c r="AX148" s="14" t="s">
        <v>79</v>
      </c>
      <c r="AY148" s="256" t="s">
        <v>129</v>
      </c>
    </row>
    <row r="149" s="2" customFormat="1" ht="37.8" customHeight="1">
      <c r="A149" s="41"/>
      <c r="B149" s="42"/>
      <c r="C149" s="215" t="s">
        <v>8</v>
      </c>
      <c r="D149" s="215" t="s">
        <v>131</v>
      </c>
      <c r="E149" s="216" t="s">
        <v>212</v>
      </c>
      <c r="F149" s="217" t="s">
        <v>213</v>
      </c>
      <c r="G149" s="218" t="s">
        <v>167</v>
      </c>
      <c r="H149" s="219">
        <v>77.097999999999999</v>
      </c>
      <c r="I149" s="220"/>
      <c r="J149" s="221">
        <f>ROUND(I149*H149,2)</f>
        <v>0</v>
      </c>
      <c r="K149" s="217" t="s">
        <v>135</v>
      </c>
      <c r="L149" s="47"/>
      <c r="M149" s="222" t="s">
        <v>28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136</v>
      </c>
      <c r="AT149" s="226" t="s">
        <v>131</v>
      </c>
      <c r="AU149" s="226" t="s">
        <v>81</v>
      </c>
      <c r="AY149" s="20" t="s">
        <v>129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136</v>
      </c>
      <c r="BM149" s="226" t="s">
        <v>694</v>
      </c>
    </row>
    <row r="150" s="2" customFormat="1">
      <c r="A150" s="41"/>
      <c r="B150" s="42"/>
      <c r="C150" s="43"/>
      <c r="D150" s="228" t="s">
        <v>138</v>
      </c>
      <c r="E150" s="43"/>
      <c r="F150" s="229" t="s">
        <v>215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138</v>
      </c>
      <c r="AU150" s="20" t="s">
        <v>81</v>
      </c>
    </row>
    <row r="151" s="2" customFormat="1">
      <c r="A151" s="41"/>
      <c r="B151" s="42"/>
      <c r="C151" s="43"/>
      <c r="D151" s="233" t="s">
        <v>140</v>
      </c>
      <c r="E151" s="43"/>
      <c r="F151" s="234" t="s">
        <v>216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140</v>
      </c>
      <c r="AU151" s="20" t="s">
        <v>81</v>
      </c>
    </row>
    <row r="152" s="13" customFormat="1">
      <c r="A152" s="13"/>
      <c r="B152" s="235"/>
      <c r="C152" s="236"/>
      <c r="D152" s="228" t="s">
        <v>142</v>
      </c>
      <c r="E152" s="237" t="s">
        <v>28</v>
      </c>
      <c r="F152" s="238" t="s">
        <v>695</v>
      </c>
      <c r="G152" s="236"/>
      <c r="H152" s="239">
        <v>15.425000000000001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142</v>
      </c>
      <c r="AU152" s="245" t="s">
        <v>81</v>
      </c>
      <c r="AV152" s="13" t="s">
        <v>81</v>
      </c>
      <c r="AW152" s="13" t="s">
        <v>34</v>
      </c>
      <c r="AX152" s="13" t="s">
        <v>72</v>
      </c>
      <c r="AY152" s="245" t="s">
        <v>129</v>
      </c>
    </row>
    <row r="153" s="13" customFormat="1">
      <c r="A153" s="13"/>
      <c r="B153" s="235"/>
      <c r="C153" s="236"/>
      <c r="D153" s="228" t="s">
        <v>142</v>
      </c>
      <c r="E153" s="237" t="s">
        <v>28</v>
      </c>
      <c r="F153" s="238" t="s">
        <v>696</v>
      </c>
      <c r="G153" s="236"/>
      <c r="H153" s="239">
        <v>15.425000000000001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142</v>
      </c>
      <c r="AU153" s="245" t="s">
        <v>81</v>
      </c>
      <c r="AV153" s="13" t="s">
        <v>81</v>
      </c>
      <c r="AW153" s="13" t="s">
        <v>34</v>
      </c>
      <c r="AX153" s="13" t="s">
        <v>72</v>
      </c>
      <c r="AY153" s="245" t="s">
        <v>129</v>
      </c>
    </row>
    <row r="154" s="13" customFormat="1">
      <c r="A154" s="13"/>
      <c r="B154" s="235"/>
      <c r="C154" s="236"/>
      <c r="D154" s="228" t="s">
        <v>142</v>
      </c>
      <c r="E154" s="237" t="s">
        <v>28</v>
      </c>
      <c r="F154" s="238" t="s">
        <v>697</v>
      </c>
      <c r="G154" s="236"/>
      <c r="H154" s="239">
        <v>23.123999999999999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142</v>
      </c>
      <c r="AU154" s="245" t="s">
        <v>81</v>
      </c>
      <c r="AV154" s="13" t="s">
        <v>81</v>
      </c>
      <c r="AW154" s="13" t="s">
        <v>34</v>
      </c>
      <c r="AX154" s="13" t="s">
        <v>72</v>
      </c>
      <c r="AY154" s="245" t="s">
        <v>129</v>
      </c>
    </row>
    <row r="155" s="13" customFormat="1">
      <c r="A155" s="13"/>
      <c r="B155" s="235"/>
      <c r="C155" s="236"/>
      <c r="D155" s="228" t="s">
        <v>142</v>
      </c>
      <c r="E155" s="237" t="s">
        <v>28</v>
      </c>
      <c r="F155" s="238" t="s">
        <v>698</v>
      </c>
      <c r="G155" s="236"/>
      <c r="H155" s="239">
        <v>23.123999999999999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142</v>
      </c>
      <c r="AU155" s="245" t="s">
        <v>81</v>
      </c>
      <c r="AV155" s="13" t="s">
        <v>81</v>
      </c>
      <c r="AW155" s="13" t="s">
        <v>34</v>
      </c>
      <c r="AX155" s="13" t="s">
        <v>72</v>
      </c>
      <c r="AY155" s="245" t="s">
        <v>129</v>
      </c>
    </row>
    <row r="156" s="14" customFormat="1">
      <c r="A156" s="14"/>
      <c r="B156" s="246"/>
      <c r="C156" s="247"/>
      <c r="D156" s="228" t="s">
        <v>142</v>
      </c>
      <c r="E156" s="248" t="s">
        <v>28</v>
      </c>
      <c r="F156" s="249" t="s">
        <v>219</v>
      </c>
      <c r="G156" s="247"/>
      <c r="H156" s="250">
        <v>77.097999999999999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142</v>
      </c>
      <c r="AU156" s="256" t="s">
        <v>81</v>
      </c>
      <c r="AV156" s="14" t="s">
        <v>136</v>
      </c>
      <c r="AW156" s="14" t="s">
        <v>34</v>
      </c>
      <c r="AX156" s="14" t="s">
        <v>79</v>
      </c>
      <c r="AY156" s="256" t="s">
        <v>129</v>
      </c>
    </row>
    <row r="157" s="2" customFormat="1" ht="37.8" customHeight="1">
      <c r="A157" s="41"/>
      <c r="B157" s="42"/>
      <c r="C157" s="215" t="s">
        <v>220</v>
      </c>
      <c r="D157" s="215" t="s">
        <v>131</v>
      </c>
      <c r="E157" s="216" t="s">
        <v>221</v>
      </c>
      <c r="F157" s="217" t="s">
        <v>222</v>
      </c>
      <c r="G157" s="218" t="s">
        <v>167</v>
      </c>
      <c r="H157" s="219">
        <v>144.368</v>
      </c>
      <c r="I157" s="220"/>
      <c r="J157" s="221">
        <f>ROUND(I157*H157,2)</f>
        <v>0</v>
      </c>
      <c r="K157" s="217" t="s">
        <v>135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136</v>
      </c>
      <c r="AT157" s="226" t="s">
        <v>131</v>
      </c>
      <c r="AU157" s="226" t="s">
        <v>81</v>
      </c>
      <c r="AY157" s="20" t="s">
        <v>129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136</v>
      </c>
      <c r="BM157" s="226" t="s">
        <v>330</v>
      </c>
    </row>
    <row r="158" s="2" customFormat="1">
      <c r="A158" s="41"/>
      <c r="B158" s="42"/>
      <c r="C158" s="43"/>
      <c r="D158" s="228" t="s">
        <v>138</v>
      </c>
      <c r="E158" s="43"/>
      <c r="F158" s="229" t="s">
        <v>224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138</v>
      </c>
      <c r="AU158" s="20" t="s">
        <v>81</v>
      </c>
    </row>
    <row r="159" s="2" customFormat="1">
      <c r="A159" s="41"/>
      <c r="B159" s="42"/>
      <c r="C159" s="43"/>
      <c r="D159" s="233" t="s">
        <v>140</v>
      </c>
      <c r="E159" s="43"/>
      <c r="F159" s="234" t="s">
        <v>225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140</v>
      </c>
      <c r="AU159" s="20" t="s">
        <v>81</v>
      </c>
    </row>
    <row r="160" s="2" customFormat="1">
      <c r="A160" s="41"/>
      <c r="B160" s="42"/>
      <c r="C160" s="43"/>
      <c r="D160" s="228" t="s">
        <v>183</v>
      </c>
      <c r="E160" s="43"/>
      <c r="F160" s="257" t="s">
        <v>226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183</v>
      </c>
      <c r="AU160" s="20" t="s">
        <v>81</v>
      </c>
    </row>
    <row r="161" s="13" customFormat="1">
      <c r="A161" s="13"/>
      <c r="B161" s="235"/>
      <c r="C161" s="236"/>
      <c r="D161" s="228" t="s">
        <v>142</v>
      </c>
      <c r="E161" s="237" t="s">
        <v>28</v>
      </c>
      <c r="F161" s="238" t="s">
        <v>699</v>
      </c>
      <c r="G161" s="236"/>
      <c r="H161" s="239">
        <v>144.368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142</v>
      </c>
      <c r="AU161" s="245" t="s">
        <v>81</v>
      </c>
      <c r="AV161" s="13" t="s">
        <v>81</v>
      </c>
      <c r="AW161" s="13" t="s">
        <v>34</v>
      </c>
      <c r="AX161" s="13" t="s">
        <v>72</v>
      </c>
      <c r="AY161" s="245" t="s">
        <v>129</v>
      </c>
    </row>
    <row r="162" s="14" customFormat="1">
      <c r="A162" s="14"/>
      <c r="B162" s="246"/>
      <c r="C162" s="247"/>
      <c r="D162" s="228" t="s">
        <v>142</v>
      </c>
      <c r="E162" s="248" t="s">
        <v>28</v>
      </c>
      <c r="F162" s="249" t="s">
        <v>156</v>
      </c>
      <c r="G162" s="247"/>
      <c r="H162" s="250">
        <v>144.368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142</v>
      </c>
      <c r="AU162" s="256" t="s">
        <v>81</v>
      </c>
      <c r="AV162" s="14" t="s">
        <v>136</v>
      </c>
      <c r="AW162" s="14" t="s">
        <v>34</v>
      </c>
      <c r="AX162" s="14" t="s">
        <v>79</v>
      </c>
      <c r="AY162" s="256" t="s">
        <v>129</v>
      </c>
    </row>
    <row r="163" s="2" customFormat="1" ht="24.15" customHeight="1">
      <c r="A163" s="41"/>
      <c r="B163" s="42"/>
      <c r="C163" s="215" t="s">
        <v>174</v>
      </c>
      <c r="D163" s="215" t="s">
        <v>131</v>
      </c>
      <c r="E163" s="216" t="s">
        <v>228</v>
      </c>
      <c r="F163" s="217" t="s">
        <v>229</v>
      </c>
      <c r="G163" s="218" t="s">
        <v>167</v>
      </c>
      <c r="H163" s="219">
        <v>38.548999999999999</v>
      </c>
      <c r="I163" s="220"/>
      <c r="J163" s="221">
        <f>ROUND(I163*H163,2)</f>
        <v>0</v>
      </c>
      <c r="K163" s="217" t="s">
        <v>135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136</v>
      </c>
      <c r="AT163" s="226" t="s">
        <v>131</v>
      </c>
      <c r="AU163" s="226" t="s">
        <v>81</v>
      </c>
      <c r="AY163" s="20" t="s">
        <v>129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136</v>
      </c>
      <c r="BM163" s="226" t="s">
        <v>700</v>
      </c>
    </row>
    <row r="164" s="2" customFormat="1">
      <c r="A164" s="41"/>
      <c r="B164" s="42"/>
      <c r="C164" s="43"/>
      <c r="D164" s="228" t="s">
        <v>138</v>
      </c>
      <c r="E164" s="43"/>
      <c r="F164" s="229" t="s">
        <v>231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138</v>
      </c>
      <c r="AU164" s="20" t="s">
        <v>81</v>
      </c>
    </row>
    <row r="165" s="2" customFormat="1">
      <c r="A165" s="41"/>
      <c r="B165" s="42"/>
      <c r="C165" s="43"/>
      <c r="D165" s="233" t="s">
        <v>140</v>
      </c>
      <c r="E165" s="43"/>
      <c r="F165" s="234" t="s">
        <v>232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140</v>
      </c>
      <c r="AU165" s="20" t="s">
        <v>81</v>
      </c>
    </row>
    <row r="166" s="13" customFormat="1">
      <c r="A166" s="13"/>
      <c r="B166" s="235"/>
      <c r="C166" s="236"/>
      <c r="D166" s="228" t="s">
        <v>142</v>
      </c>
      <c r="E166" s="237" t="s">
        <v>28</v>
      </c>
      <c r="F166" s="238" t="s">
        <v>701</v>
      </c>
      <c r="G166" s="236"/>
      <c r="H166" s="239">
        <v>38.548999999999999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142</v>
      </c>
      <c r="AU166" s="245" t="s">
        <v>81</v>
      </c>
      <c r="AV166" s="13" t="s">
        <v>81</v>
      </c>
      <c r="AW166" s="13" t="s">
        <v>34</v>
      </c>
      <c r="AX166" s="13" t="s">
        <v>79</v>
      </c>
      <c r="AY166" s="245" t="s">
        <v>129</v>
      </c>
    </row>
    <row r="167" s="2" customFormat="1" ht="33" customHeight="1">
      <c r="A167" s="41"/>
      <c r="B167" s="42"/>
      <c r="C167" s="215" t="s">
        <v>234</v>
      </c>
      <c r="D167" s="215" t="s">
        <v>131</v>
      </c>
      <c r="E167" s="216" t="s">
        <v>235</v>
      </c>
      <c r="F167" s="217" t="s">
        <v>236</v>
      </c>
      <c r="G167" s="218" t="s">
        <v>237</v>
      </c>
      <c r="H167" s="219">
        <v>259.86200000000002</v>
      </c>
      <c r="I167" s="220"/>
      <c r="J167" s="221">
        <f>ROUND(I167*H167,2)</f>
        <v>0</v>
      </c>
      <c r="K167" s="217" t="s">
        <v>238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136</v>
      </c>
      <c r="AT167" s="226" t="s">
        <v>131</v>
      </c>
      <c r="AU167" s="226" t="s">
        <v>81</v>
      </c>
      <c r="AY167" s="20" t="s">
        <v>129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136</v>
      </c>
      <c r="BM167" s="226" t="s">
        <v>702</v>
      </c>
    </row>
    <row r="168" s="2" customFormat="1">
      <c r="A168" s="41"/>
      <c r="B168" s="42"/>
      <c r="C168" s="43"/>
      <c r="D168" s="228" t="s">
        <v>138</v>
      </c>
      <c r="E168" s="43"/>
      <c r="F168" s="229" t="s">
        <v>240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138</v>
      </c>
      <c r="AU168" s="20" t="s">
        <v>81</v>
      </c>
    </row>
    <row r="169" s="2" customFormat="1">
      <c r="A169" s="41"/>
      <c r="B169" s="42"/>
      <c r="C169" s="43"/>
      <c r="D169" s="233" t="s">
        <v>140</v>
      </c>
      <c r="E169" s="43"/>
      <c r="F169" s="234" t="s">
        <v>241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140</v>
      </c>
      <c r="AU169" s="20" t="s">
        <v>81</v>
      </c>
    </row>
    <row r="170" s="13" customFormat="1">
      <c r="A170" s="13"/>
      <c r="B170" s="235"/>
      <c r="C170" s="236"/>
      <c r="D170" s="228" t="s">
        <v>142</v>
      </c>
      <c r="E170" s="237" t="s">
        <v>28</v>
      </c>
      <c r="F170" s="238" t="s">
        <v>703</v>
      </c>
      <c r="G170" s="236"/>
      <c r="H170" s="239">
        <v>144.368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142</v>
      </c>
      <c r="AU170" s="245" t="s">
        <v>81</v>
      </c>
      <c r="AV170" s="13" t="s">
        <v>81</v>
      </c>
      <c r="AW170" s="13" t="s">
        <v>34</v>
      </c>
      <c r="AX170" s="13" t="s">
        <v>79</v>
      </c>
      <c r="AY170" s="245" t="s">
        <v>129</v>
      </c>
    </row>
    <row r="171" s="13" customFormat="1">
      <c r="A171" s="13"/>
      <c r="B171" s="235"/>
      <c r="C171" s="236"/>
      <c r="D171" s="228" t="s">
        <v>142</v>
      </c>
      <c r="E171" s="236"/>
      <c r="F171" s="238" t="s">
        <v>704</v>
      </c>
      <c r="G171" s="236"/>
      <c r="H171" s="239">
        <v>259.86200000000002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142</v>
      </c>
      <c r="AU171" s="245" t="s">
        <v>81</v>
      </c>
      <c r="AV171" s="13" t="s">
        <v>81</v>
      </c>
      <c r="AW171" s="13" t="s">
        <v>4</v>
      </c>
      <c r="AX171" s="13" t="s">
        <v>79</v>
      </c>
      <c r="AY171" s="245" t="s">
        <v>129</v>
      </c>
    </row>
    <row r="172" s="2" customFormat="1" ht="24.15" customHeight="1">
      <c r="A172" s="41"/>
      <c r="B172" s="42"/>
      <c r="C172" s="215" t="s">
        <v>180</v>
      </c>
      <c r="D172" s="215" t="s">
        <v>131</v>
      </c>
      <c r="E172" s="216" t="s">
        <v>243</v>
      </c>
      <c r="F172" s="217" t="s">
        <v>244</v>
      </c>
      <c r="G172" s="218" t="s">
        <v>167</v>
      </c>
      <c r="H172" s="219">
        <v>123.393</v>
      </c>
      <c r="I172" s="220"/>
      <c r="J172" s="221">
        <f>ROUND(I172*H172,2)</f>
        <v>0</v>
      </c>
      <c r="K172" s="217" t="s">
        <v>135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136</v>
      </c>
      <c r="AT172" s="226" t="s">
        <v>131</v>
      </c>
      <c r="AU172" s="226" t="s">
        <v>81</v>
      </c>
      <c r="AY172" s="20" t="s">
        <v>129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136</v>
      </c>
      <c r="BM172" s="226" t="s">
        <v>391</v>
      </c>
    </row>
    <row r="173" s="2" customFormat="1">
      <c r="A173" s="41"/>
      <c r="B173" s="42"/>
      <c r="C173" s="43"/>
      <c r="D173" s="228" t="s">
        <v>138</v>
      </c>
      <c r="E173" s="43"/>
      <c r="F173" s="229" t="s">
        <v>246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138</v>
      </c>
      <c r="AU173" s="20" t="s">
        <v>81</v>
      </c>
    </row>
    <row r="174" s="2" customFormat="1">
      <c r="A174" s="41"/>
      <c r="B174" s="42"/>
      <c r="C174" s="43"/>
      <c r="D174" s="233" t="s">
        <v>140</v>
      </c>
      <c r="E174" s="43"/>
      <c r="F174" s="234" t="s">
        <v>247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140</v>
      </c>
      <c r="AU174" s="20" t="s">
        <v>81</v>
      </c>
    </row>
    <row r="175" s="15" customFormat="1">
      <c r="A175" s="15"/>
      <c r="B175" s="272"/>
      <c r="C175" s="273"/>
      <c r="D175" s="228" t="s">
        <v>142</v>
      </c>
      <c r="E175" s="274" t="s">
        <v>28</v>
      </c>
      <c r="F175" s="275" t="s">
        <v>705</v>
      </c>
      <c r="G175" s="273"/>
      <c r="H175" s="274" t="s">
        <v>28</v>
      </c>
      <c r="I175" s="276"/>
      <c r="J175" s="273"/>
      <c r="K175" s="273"/>
      <c r="L175" s="277"/>
      <c r="M175" s="278"/>
      <c r="N175" s="279"/>
      <c r="O175" s="279"/>
      <c r="P175" s="279"/>
      <c r="Q175" s="279"/>
      <c r="R175" s="279"/>
      <c r="S175" s="279"/>
      <c r="T175" s="28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1" t="s">
        <v>142</v>
      </c>
      <c r="AU175" s="281" t="s">
        <v>81</v>
      </c>
      <c r="AV175" s="15" t="s">
        <v>79</v>
      </c>
      <c r="AW175" s="15" t="s">
        <v>34</v>
      </c>
      <c r="AX175" s="15" t="s">
        <v>72</v>
      </c>
      <c r="AY175" s="281" t="s">
        <v>129</v>
      </c>
    </row>
    <row r="176" s="13" customFormat="1">
      <c r="A176" s="13"/>
      <c r="B176" s="235"/>
      <c r="C176" s="236"/>
      <c r="D176" s="228" t="s">
        <v>142</v>
      </c>
      <c r="E176" s="237" t="s">
        <v>28</v>
      </c>
      <c r="F176" s="238" t="s">
        <v>706</v>
      </c>
      <c r="G176" s="236"/>
      <c r="H176" s="239">
        <v>23.123999999999999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142</v>
      </c>
      <c r="AU176" s="245" t="s">
        <v>81</v>
      </c>
      <c r="AV176" s="13" t="s">
        <v>81</v>
      </c>
      <c r="AW176" s="13" t="s">
        <v>34</v>
      </c>
      <c r="AX176" s="13" t="s">
        <v>72</v>
      </c>
      <c r="AY176" s="245" t="s">
        <v>129</v>
      </c>
    </row>
    <row r="177" s="16" customFormat="1">
      <c r="A177" s="16"/>
      <c r="B177" s="282"/>
      <c r="C177" s="283"/>
      <c r="D177" s="228" t="s">
        <v>142</v>
      </c>
      <c r="E177" s="284" t="s">
        <v>28</v>
      </c>
      <c r="F177" s="285" t="s">
        <v>707</v>
      </c>
      <c r="G177" s="283"/>
      <c r="H177" s="286">
        <v>23.123999999999999</v>
      </c>
      <c r="I177" s="287"/>
      <c r="J177" s="283"/>
      <c r="K177" s="283"/>
      <c r="L177" s="288"/>
      <c r="M177" s="289"/>
      <c r="N177" s="290"/>
      <c r="O177" s="290"/>
      <c r="P177" s="290"/>
      <c r="Q177" s="290"/>
      <c r="R177" s="290"/>
      <c r="S177" s="290"/>
      <c r="T177" s="291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92" t="s">
        <v>142</v>
      </c>
      <c r="AU177" s="292" t="s">
        <v>81</v>
      </c>
      <c r="AV177" s="16" t="s">
        <v>149</v>
      </c>
      <c r="AW177" s="16" t="s">
        <v>34</v>
      </c>
      <c r="AX177" s="16" t="s">
        <v>72</v>
      </c>
      <c r="AY177" s="292" t="s">
        <v>129</v>
      </c>
    </row>
    <row r="178" s="15" customFormat="1">
      <c r="A178" s="15"/>
      <c r="B178" s="272"/>
      <c r="C178" s="273"/>
      <c r="D178" s="228" t="s">
        <v>142</v>
      </c>
      <c r="E178" s="274" t="s">
        <v>28</v>
      </c>
      <c r="F178" s="275" t="s">
        <v>708</v>
      </c>
      <c r="G178" s="273"/>
      <c r="H178" s="274" t="s">
        <v>28</v>
      </c>
      <c r="I178" s="276"/>
      <c r="J178" s="273"/>
      <c r="K178" s="273"/>
      <c r="L178" s="277"/>
      <c r="M178" s="278"/>
      <c r="N178" s="279"/>
      <c r="O178" s="279"/>
      <c r="P178" s="279"/>
      <c r="Q178" s="279"/>
      <c r="R178" s="279"/>
      <c r="S178" s="279"/>
      <c r="T178" s="28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1" t="s">
        <v>142</v>
      </c>
      <c r="AU178" s="281" t="s">
        <v>81</v>
      </c>
      <c r="AV178" s="15" t="s">
        <v>79</v>
      </c>
      <c r="AW178" s="15" t="s">
        <v>34</v>
      </c>
      <c r="AX178" s="15" t="s">
        <v>72</v>
      </c>
      <c r="AY178" s="281" t="s">
        <v>129</v>
      </c>
    </row>
    <row r="179" s="13" customFormat="1">
      <c r="A179" s="13"/>
      <c r="B179" s="235"/>
      <c r="C179" s="236"/>
      <c r="D179" s="228" t="s">
        <v>142</v>
      </c>
      <c r="E179" s="237" t="s">
        <v>28</v>
      </c>
      <c r="F179" s="238" t="s">
        <v>709</v>
      </c>
      <c r="G179" s="236"/>
      <c r="H179" s="239">
        <v>62.356999999999999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142</v>
      </c>
      <c r="AU179" s="245" t="s">
        <v>81</v>
      </c>
      <c r="AV179" s="13" t="s">
        <v>81</v>
      </c>
      <c r="AW179" s="13" t="s">
        <v>34</v>
      </c>
      <c r="AX179" s="13" t="s">
        <v>72</v>
      </c>
      <c r="AY179" s="245" t="s">
        <v>129</v>
      </c>
    </row>
    <row r="180" s="13" customFormat="1">
      <c r="A180" s="13"/>
      <c r="B180" s="235"/>
      <c r="C180" s="236"/>
      <c r="D180" s="228" t="s">
        <v>142</v>
      </c>
      <c r="E180" s="237" t="s">
        <v>28</v>
      </c>
      <c r="F180" s="238" t="s">
        <v>710</v>
      </c>
      <c r="G180" s="236"/>
      <c r="H180" s="239">
        <v>2.8119999999999998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142</v>
      </c>
      <c r="AU180" s="245" t="s">
        <v>81</v>
      </c>
      <c r="AV180" s="13" t="s">
        <v>81</v>
      </c>
      <c r="AW180" s="13" t="s">
        <v>34</v>
      </c>
      <c r="AX180" s="13" t="s">
        <v>72</v>
      </c>
      <c r="AY180" s="245" t="s">
        <v>129</v>
      </c>
    </row>
    <row r="181" s="13" customFormat="1">
      <c r="A181" s="13"/>
      <c r="B181" s="235"/>
      <c r="C181" s="236"/>
      <c r="D181" s="228" t="s">
        <v>142</v>
      </c>
      <c r="E181" s="237" t="s">
        <v>28</v>
      </c>
      <c r="F181" s="238" t="s">
        <v>711</v>
      </c>
      <c r="G181" s="236"/>
      <c r="H181" s="239">
        <v>35.100000000000001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142</v>
      </c>
      <c r="AU181" s="245" t="s">
        <v>81</v>
      </c>
      <c r="AV181" s="13" t="s">
        <v>81</v>
      </c>
      <c r="AW181" s="13" t="s">
        <v>34</v>
      </c>
      <c r="AX181" s="13" t="s">
        <v>72</v>
      </c>
      <c r="AY181" s="245" t="s">
        <v>129</v>
      </c>
    </row>
    <row r="182" s="16" customFormat="1">
      <c r="A182" s="16"/>
      <c r="B182" s="282"/>
      <c r="C182" s="283"/>
      <c r="D182" s="228" t="s">
        <v>142</v>
      </c>
      <c r="E182" s="284" t="s">
        <v>28</v>
      </c>
      <c r="F182" s="285" t="s">
        <v>707</v>
      </c>
      <c r="G182" s="283"/>
      <c r="H182" s="286">
        <v>100.26900000000001</v>
      </c>
      <c r="I182" s="287"/>
      <c r="J182" s="283"/>
      <c r="K182" s="283"/>
      <c r="L182" s="288"/>
      <c r="M182" s="289"/>
      <c r="N182" s="290"/>
      <c r="O182" s="290"/>
      <c r="P182" s="290"/>
      <c r="Q182" s="290"/>
      <c r="R182" s="290"/>
      <c r="S182" s="290"/>
      <c r="T182" s="291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92" t="s">
        <v>142</v>
      </c>
      <c r="AU182" s="292" t="s">
        <v>81</v>
      </c>
      <c r="AV182" s="16" t="s">
        <v>149</v>
      </c>
      <c r="AW182" s="16" t="s">
        <v>34</v>
      </c>
      <c r="AX182" s="16" t="s">
        <v>72</v>
      </c>
      <c r="AY182" s="292" t="s">
        <v>129</v>
      </c>
    </row>
    <row r="183" s="14" customFormat="1">
      <c r="A183" s="14"/>
      <c r="B183" s="246"/>
      <c r="C183" s="247"/>
      <c r="D183" s="228" t="s">
        <v>142</v>
      </c>
      <c r="E183" s="248" t="s">
        <v>28</v>
      </c>
      <c r="F183" s="249" t="s">
        <v>156</v>
      </c>
      <c r="G183" s="247"/>
      <c r="H183" s="250">
        <v>123.393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142</v>
      </c>
      <c r="AU183" s="256" t="s">
        <v>81</v>
      </c>
      <c r="AV183" s="14" t="s">
        <v>136</v>
      </c>
      <c r="AW183" s="14" t="s">
        <v>34</v>
      </c>
      <c r="AX183" s="14" t="s">
        <v>79</v>
      </c>
      <c r="AY183" s="256" t="s">
        <v>129</v>
      </c>
    </row>
    <row r="184" s="2" customFormat="1" ht="16.5" customHeight="1">
      <c r="A184" s="41"/>
      <c r="B184" s="42"/>
      <c r="C184" s="258" t="s">
        <v>251</v>
      </c>
      <c r="D184" s="258" t="s">
        <v>194</v>
      </c>
      <c r="E184" s="259" t="s">
        <v>252</v>
      </c>
      <c r="F184" s="260" t="s">
        <v>253</v>
      </c>
      <c r="G184" s="261" t="s">
        <v>237</v>
      </c>
      <c r="H184" s="262">
        <v>200.53800000000001</v>
      </c>
      <c r="I184" s="263"/>
      <c r="J184" s="264">
        <f>ROUND(I184*H184,2)</f>
        <v>0</v>
      </c>
      <c r="K184" s="260" t="s">
        <v>28</v>
      </c>
      <c r="L184" s="265"/>
      <c r="M184" s="266" t="s">
        <v>28</v>
      </c>
      <c r="N184" s="267" t="s">
        <v>43</v>
      </c>
      <c r="O184" s="87"/>
      <c r="P184" s="224">
        <f>O184*H184</f>
        <v>0</v>
      </c>
      <c r="Q184" s="224">
        <v>1</v>
      </c>
      <c r="R184" s="224">
        <f>Q184*H184</f>
        <v>200.53800000000001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152</v>
      </c>
      <c r="AT184" s="226" t="s">
        <v>194</v>
      </c>
      <c r="AU184" s="226" t="s">
        <v>81</v>
      </c>
      <c r="AY184" s="20" t="s">
        <v>129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136</v>
      </c>
      <c r="BM184" s="226" t="s">
        <v>712</v>
      </c>
    </row>
    <row r="185" s="2" customFormat="1">
      <c r="A185" s="41"/>
      <c r="B185" s="42"/>
      <c r="C185" s="43"/>
      <c r="D185" s="228" t="s">
        <v>138</v>
      </c>
      <c r="E185" s="43"/>
      <c r="F185" s="229" t="s">
        <v>253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138</v>
      </c>
      <c r="AU185" s="20" t="s">
        <v>81</v>
      </c>
    </row>
    <row r="186" s="13" customFormat="1">
      <c r="A186" s="13"/>
      <c r="B186" s="235"/>
      <c r="C186" s="236"/>
      <c r="D186" s="228" t="s">
        <v>142</v>
      </c>
      <c r="E186" s="237" t="s">
        <v>28</v>
      </c>
      <c r="F186" s="238" t="s">
        <v>713</v>
      </c>
      <c r="G186" s="236"/>
      <c r="H186" s="239">
        <v>100.26900000000001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142</v>
      </c>
      <c r="AU186" s="245" t="s">
        <v>81</v>
      </c>
      <c r="AV186" s="13" t="s">
        <v>81</v>
      </c>
      <c r="AW186" s="13" t="s">
        <v>34</v>
      </c>
      <c r="AX186" s="13" t="s">
        <v>79</v>
      </c>
      <c r="AY186" s="245" t="s">
        <v>129</v>
      </c>
    </row>
    <row r="187" s="13" customFormat="1">
      <c r="A187" s="13"/>
      <c r="B187" s="235"/>
      <c r="C187" s="236"/>
      <c r="D187" s="228" t="s">
        <v>142</v>
      </c>
      <c r="E187" s="236"/>
      <c r="F187" s="238" t="s">
        <v>714</v>
      </c>
      <c r="G187" s="236"/>
      <c r="H187" s="239">
        <v>200.53800000000001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142</v>
      </c>
      <c r="AU187" s="245" t="s">
        <v>81</v>
      </c>
      <c r="AV187" s="13" t="s">
        <v>81</v>
      </c>
      <c r="AW187" s="13" t="s">
        <v>4</v>
      </c>
      <c r="AX187" s="13" t="s">
        <v>79</v>
      </c>
      <c r="AY187" s="245" t="s">
        <v>129</v>
      </c>
    </row>
    <row r="188" s="2" customFormat="1" ht="24.15" customHeight="1">
      <c r="A188" s="41"/>
      <c r="B188" s="42"/>
      <c r="C188" s="215" t="s">
        <v>256</v>
      </c>
      <c r="D188" s="215" t="s">
        <v>131</v>
      </c>
      <c r="E188" s="216" t="s">
        <v>257</v>
      </c>
      <c r="F188" s="217" t="s">
        <v>258</v>
      </c>
      <c r="G188" s="218" t="s">
        <v>167</v>
      </c>
      <c r="H188" s="219">
        <v>33.914999999999999</v>
      </c>
      <c r="I188" s="220"/>
      <c r="J188" s="221">
        <f>ROUND(I188*H188,2)</f>
        <v>0</v>
      </c>
      <c r="K188" s="217" t="s">
        <v>135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136</v>
      </c>
      <c r="AT188" s="226" t="s">
        <v>131</v>
      </c>
      <c r="AU188" s="226" t="s">
        <v>81</v>
      </c>
      <c r="AY188" s="20" t="s">
        <v>129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136</v>
      </c>
      <c r="BM188" s="226" t="s">
        <v>259</v>
      </c>
    </row>
    <row r="189" s="2" customFormat="1">
      <c r="A189" s="41"/>
      <c r="B189" s="42"/>
      <c r="C189" s="43"/>
      <c r="D189" s="228" t="s">
        <v>138</v>
      </c>
      <c r="E189" s="43"/>
      <c r="F189" s="229" t="s">
        <v>260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138</v>
      </c>
      <c r="AU189" s="20" t="s">
        <v>81</v>
      </c>
    </row>
    <row r="190" s="2" customFormat="1">
      <c r="A190" s="41"/>
      <c r="B190" s="42"/>
      <c r="C190" s="43"/>
      <c r="D190" s="233" t="s">
        <v>140</v>
      </c>
      <c r="E190" s="43"/>
      <c r="F190" s="234" t="s">
        <v>261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140</v>
      </c>
      <c r="AU190" s="20" t="s">
        <v>81</v>
      </c>
    </row>
    <row r="191" s="13" customFormat="1">
      <c r="A191" s="13"/>
      <c r="B191" s="235"/>
      <c r="C191" s="236"/>
      <c r="D191" s="228" t="s">
        <v>142</v>
      </c>
      <c r="E191" s="237" t="s">
        <v>28</v>
      </c>
      <c r="F191" s="238" t="s">
        <v>715</v>
      </c>
      <c r="G191" s="236"/>
      <c r="H191" s="239">
        <v>32.695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142</v>
      </c>
      <c r="AU191" s="245" t="s">
        <v>81</v>
      </c>
      <c r="AV191" s="13" t="s">
        <v>81</v>
      </c>
      <c r="AW191" s="13" t="s">
        <v>34</v>
      </c>
      <c r="AX191" s="13" t="s">
        <v>72</v>
      </c>
      <c r="AY191" s="245" t="s">
        <v>129</v>
      </c>
    </row>
    <row r="192" s="13" customFormat="1">
      <c r="A192" s="13"/>
      <c r="B192" s="235"/>
      <c r="C192" s="236"/>
      <c r="D192" s="228" t="s">
        <v>142</v>
      </c>
      <c r="E192" s="237" t="s">
        <v>28</v>
      </c>
      <c r="F192" s="238" t="s">
        <v>716</v>
      </c>
      <c r="G192" s="236"/>
      <c r="H192" s="239">
        <v>1.22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142</v>
      </c>
      <c r="AU192" s="245" t="s">
        <v>81</v>
      </c>
      <c r="AV192" s="13" t="s">
        <v>81</v>
      </c>
      <c r="AW192" s="13" t="s">
        <v>34</v>
      </c>
      <c r="AX192" s="13" t="s">
        <v>72</v>
      </c>
      <c r="AY192" s="245" t="s">
        <v>129</v>
      </c>
    </row>
    <row r="193" s="14" customFormat="1">
      <c r="A193" s="14"/>
      <c r="B193" s="246"/>
      <c r="C193" s="247"/>
      <c r="D193" s="228" t="s">
        <v>142</v>
      </c>
      <c r="E193" s="248" t="s">
        <v>28</v>
      </c>
      <c r="F193" s="249" t="s">
        <v>156</v>
      </c>
      <c r="G193" s="247"/>
      <c r="H193" s="250">
        <v>33.914999999999999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142</v>
      </c>
      <c r="AU193" s="256" t="s">
        <v>81</v>
      </c>
      <c r="AV193" s="14" t="s">
        <v>136</v>
      </c>
      <c r="AW193" s="14" t="s">
        <v>34</v>
      </c>
      <c r="AX193" s="14" t="s">
        <v>79</v>
      </c>
      <c r="AY193" s="256" t="s">
        <v>129</v>
      </c>
    </row>
    <row r="194" s="2" customFormat="1" ht="16.5" customHeight="1">
      <c r="A194" s="41"/>
      <c r="B194" s="42"/>
      <c r="C194" s="258" t="s">
        <v>264</v>
      </c>
      <c r="D194" s="258" t="s">
        <v>194</v>
      </c>
      <c r="E194" s="259" t="s">
        <v>265</v>
      </c>
      <c r="F194" s="260" t="s">
        <v>266</v>
      </c>
      <c r="G194" s="261" t="s">
        <v>237</v>
      </c>
      <c r="H194" s="262">
        <v>67.829999999999998</v>
      </c>
      <c r="I194" s="263"/>
      <c r="J194" s="264">
        <f>ROUND(I194*H194,2)</f>
        <v>0</v>
      </c>
      <c r="K194" s="260" t="s">
        <v>135</v>
      </c>
      <c r="L194" s="265"/>
      <c r="M194" s="266" t="s">
        <v>28</v>
      </c>
      <c r="N194" s="267" t="s">
        <v>43</v>
      </c>
      <c r="O194" s="87"/>
      <c r="P194" s="224">
        <f>O194*H194</f>
        <v>0</v>
      </c>
      <c r="Q194" s="224">
        <v>1</v>
      </c>
      <c r="R194" s="224">
        <f>Q194*H194</f>
        <v>67.829999999999998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152</v>
      </c>
      <c r="AT194" s="226" t="s">
        <v>194</v>
      </c>
      <c r="AU194" s="226" t="s">
        <v>81</v>
      </c>
      <c r="AY194" s="20" t="s">
        <v>129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136</v>
      </c>
      <c r="BM194" s="226" t="s">
        <v>254</v>
      </c>
    </row>
    <row r="195" s="2" customFormat="1">
      <c r="A195" s="41"/>
      <c r="B195" s="42"/>
      <c r="C195" s="43"/>
      <c r="D195" s="228" t="s">
        <v>138</v>
      </c>
      <c r="E195" s="43"/>
      <c r="F195" s="229" t="s">
        <v>266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138</v>
      </c>
      <c r="AU195" s="20" t="s">
        <v>81</v>
      </c>
    </row>
    <row r="196" s="13" customFormat="1">
      <c r="A196" s="13"/>
      <c r="B196" s="235"/>
      <c r="C196" s="236"/>
      <c r="D196" s="228" t="s">
        <v>142</v>
      </c>
      <c r="E196" s="237" t="s">
        <v>28</v>
      </c>
      <c r="F196" s="238" t="s">
        <v>717</v>
      </c>
      <c r="G196" s="236"/>
      <c r="H196" s="239">
        <v>33.914999999999999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142</v>
      </c>
      <c r="AU196" s="245" t="s">
        <v>81</v>
      </c>
      <c r="AV196" s="13" t="s">
        <v>81</v>
      </c>
      <c r="AW196" s="13" t="s">
        <v>34</v>
      </c>
      <c r="AX196" s="13" t="s">
        <v>72</v>
      </c>
      <c r="AY196" s="245" t="s">
        <v>129</v>
      </c>
    </row>
    <row r="197" s="14" customFormat="1">
      <c r="A197" s="14"/>
      <c r="B197" s="246"/>
      <c r="C197" s="247"/>
      <c r="D197" s="228" t="s">
        <v>142</v>
      </c>
      <c r="E197" s="248" t="s">
        <v>28</v>
      </c>
      <c r="F197" s="249" t="s">
        <v>219</v>
      </c>
      <c r="G197" s="247"/>
      <c r="H197" s="250">
        <v>33.914999999999999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142</v>
      </c>
      <c r="AU197" s="256" t="s">
        <v>81</v>
      </c>
      <c r="AV197" s="14" t="s">
        <v>136</v>
      </c>
      <c r="AW197" s="14" t="s">
        <v>34</v>
      </c>
      <c r="AX197" s="14" t="s">
        <v>79</v>
      </c>
      <c r="AY197" s="256" t="s">
        <v>129</v>
      </c>
    </row>
    <row r="198" s="13" customFormat="1">
      <c r="A198" s="13"/>
      <c r="B198" s="235"/>
      <c r="C198" s="236"/>
      <c r="D198" s="228" t="s">
        <v>142</v>
      </c>
      <c r="E198" s="236"/>
      <c r="F198" s="238" t="s">
        <v>718</v>
      </c>
      <c r="G198" s="236"/>
      <c r="H198" s="239">
        <v>67.829999999999998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142</v>
      </c>
      <c r="AU198" s="245" t="s">
        <v>81</v>
      </c>
      <c r="AV198" s="13" t="s">
        <v>81</v>
      </c>
      <c r="AW198" s="13" t="s">
        <v>4</v>
      </c>
      <c r="AX198" s="13" t="s">
        <v>79</v>
      </c>
      <c r="AY198" s="245" t="s">
        <v>129</v>
      </c>
    </row>
    <row r="199" s="2" customFormat="1" ht="37.8" customHeight="1">
      <c r="A199" s="41"/>
      <c r="B199" s="42"/>
      <c r="C199" s="215" t="s">
        <v>269</v>
      </c>
      <c r="D199" s="215" t="s">
        <v>131</v>
      </c>
      <c r="E199" s="216" t="s">
        <v>270</v>
      </c>
      <c r="F199" s="217" t="s">
        <v>271</v>
      </c>
      <c r="G199" s="218" t="s">
        <v>159</v>
      </c>
      <c r="H199" s="219">
        <v>61.700000000000003</v>
      </c>
      <c r="I199" s="220"/>
      <c r="J199" s="221">
        <f>ROUND(I199*H199,2)</f>
        <v>0</v>
      </c>
      <c r="K199" s="217" t="s">
        <v>135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136</v>
      </c>
      <c r="AT199" s="226" t="s">
        <v>131</v>
      </c>
      <c r="AU199" s="226" t="s">
        <v>81</v>
      </c>
      <c r="AY199" s="20" t="s">
        <v>129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136</v>
      </c>
      <c r="BM199" s="226" t="s">
        <v>719</v>
      </c>
    </row>
    <row r="200" s="2" customFormat="1">
      <c r="A200" s="41"/>
      <c r="B200" s="42"/>
      <c r="C200" s="43"/>
      <c r="D200" s="228" t="s">
        <v>138</v>
      </c>
      <c r="E200" s="43"/>
      <c r="F200" s="229" t="s">
        <v>273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138</v>
      </c>
      <c r="AU200" s="20" t="s">
        <v>81</v>
      </c>
    </row>
    <row r="201" s="2" customFormat="1">
      <c r="A201" s="41"/>
      <c r="B201" s="42"/>
      <c r="C201" s="43"/>
      <c r="D201" s="233" t="s">
        <v>140</v>
      </c>
      <c r="E201" s="43"/>
      <c r="F201" s="234" t="s">
        <v>274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140</v>
      </c>
      <c r="AU201" s="20" t="s">
        <v>81</v>
      </c>
    </row>
    <row r="202" s="13" customFormat="1">
      <c r="A202" s="13"/>
      <c r="B202" s="235"/>
      <c r="C202" s="236"/>
      <c r="D202" s="228" t="s">
        <v>142</v>
      </c>
      <c r="E202" s="237" t="s">
        <v>28</v>
      </c>
      <c r="F202" s="238" t="s">
        <v>720</v>
      </c>
      <c r="G202" s="236"/>
      <c r="H202" s="239">
        <v>61.700000000000003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142</v>
      </c>
      <c r="AU202" s="245" t="s">
        <v>81</v>
      </c>
      <c r="AV202" s="13" t="s">
        <v>81</v>
      </c>
      <c r="AW202" s="13" t="s">
        <v>34</v>
      </c>
      <c r="AX202" s="13" t="s">
        <v>72</v>
      </c>
      <c r="AY202" s="245" t="s">
        <v>129</v>
      </c>
    </row>
    <row r="203" s="14" customFormat="1">
      <c r="A203" s="14"/>
      <c r="B203" s="246"/>
      <c r="C203" s="247"/>
      <c r="D203" s="228" t="s">
        <v>142</v>
      </c>
      <c r="E203" s="248" t="s">
        <v>28</v>
      </c>
      <c r="F203" s="249" t="s">
        <v>219</v>
      </c>
      <c r="G203" s="247"/>
      <c r="H203" s="250">
        <v>61.700000000000003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142</v>
      </c>
      <c r="AU203" s="256" t="s">
        <v>81</v>
      </c>
      <c r="AV203" s="14" t="s">
        <v>136</v>
      </c>
      <c r="AW203" s="14" t="s">
        <v>34</v>
      </c>
      <c r="AX203" s="14" t="s">
        <v>79</v>
      </c>
      <c r="AY203" s="256" t="s">
        <v>129</v>
      </c>
    </row>
    <row r="204" s="2" customFormat="1" ht="24.15" customHeight="1">
      <c r="A204" s="41"/>
      <c r="B204" s="42"/>
      <c r="C204" s="215" t="s">
        <v>7</v>
      </c>
      <c r="D204" s="215" t="s">
        <v>131</v>
      </c>
      <c r="E204" s="216" t="s">
        <v>276</v>
      </c>
      <c r="F204" s="217" t="s">
        <v>277</v>
      </c>
      <c r="G204" s="218" t="s">
        <v>159</v>
      </c>
      <c r="H204" s="219">
        <v>61.700000000000003</v>
      </c>
      <c r="I204" s="220"/>
      <c r="J204" s="221">
        <f>ROUND(I204*H204,2)</f>
        <v>0</v>
      </c>
      <c r="K204" s="217" t="s">
        <v>28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136</v>
      </c>
      <c r="AT204" s="226" t="s">
        <v>131</v>
      </c>
      <c r="AU204" s="226" t="s">
        <v>81</v>
      </c>
      <c r="AY204" s="20" t="s">
        <v>129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136</v>
      </c>
      <c r="BM204" s="226" t="s">
        <v>721</v>
      </c>
    </row>
    <row r="205" s="2" customFormat="1">
      <c r="A205" s="41"/>
      <c r="B205" s="42"/>
      <c r="C205" s="43"/>
      <c r="D205" s="228" t="s">
        <v>138</v>
      </c>
      <c r="E205" s="43"/>
      <c r="F205" s="229" t="s">
        <v>279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138</v>
      </c>
      <c r="AU205" s="20" t="s">
        <v>81</v>
      </c>
    </row>
    <row r="206" s="13" customFormat="1">
      <c r="A206" s="13"/>
      <c r="B206" s="235"/>
      <c r="C206" s="236"/>
      <c r="D206" s="228" t="s">
        <v>142</v>
      </c>
      <c r="E206" s="237" t="s">
        <v>28</v>
      </c>
      <c r="F206" s="238" t="s">
        <v>720</v>
      </c>
      <c r="G206" s="236"/>
      <c r="H206" s="239">
        <v>61.700000000000003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142</v>
      </c>
      <c r="AU206" s="245" t="s">
        <v>81</v>
      </c>
      <c r="AV206" s="13" t="s">
        <v>81</v>
      </c>
      <c r="AW206" s="13" t="s">
        <v>34</v>
      </c>
      <c r="AX206" s="13" t="s">
        <v>72</v>
      </c>
      <c r="AY206" s="245" t="s">
        <v>129</v>
      </c>
    </row>
    <row r="207" s="14" customFormat="1">
      <c r="A207" s="14"/>
      <c r="B207" s="246"/>
      <c r="C207" s="247"/>
      <c r="D207" s="228" t="s">
        <v>142</v>
      </c>
      <c r="E207" s="248" t="s">
        <v>28</v>
      </c>
      <c r="F207" s="249" t="s">
        <v>156</v>
      </c>
      <c r="G207" s="247"/>
      <c r="H207" s="250">
        <v>61.700000000000003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142</v>
      </c>
      <c r="AU207" s="256" t="s">
        <v>81</v>
      </c>
      <c r="AV207" s="14" t="s">
        <v>136</v>
      </c>
      <c r="AW207" s="14" t="s">
        <v>34</v>
      </c>
      <c r="AX207" s="14" t="s">
        <v>79</v>
      </c>
      <c r="AY207" s="256" t="s">
        <v>129</v>
      </c>
    </row>
    <row r="208" s="2" customFormat="1" ht="24.15" customHeight="1">
      <c r="A208" s="41"/>
      <c r="B208" s="42"/>
      <c r="C208" s="215" t="s">
        <v>197</v>
      </c>
      <c r="D208" s="215" t="s">
        <v>131</v>
      </c>
      <c r="E208" s="216" t="s">
        <v>281</v>
      </c>
      <c r="F208" s="217" t="s">
        <v>282</v>
      </c>
      <c r="G208" s="218" t="s">
        <v>159</v>
      </c>
      <c r="H208" s="219">
        <v>61.700000000000003</v>
      </c>
      <c r="I208" s="220"/>
      <c r="J208" s="221">
        <f>ROUND(I208*H208,2)</f>
        <v>0</v>
      </c>
      <c r="K208" s="217" t="s">
        <v>28</v>
      </c>
      <c r="L208" s="47"/>
      <c r="M208" s="222" t="s">
        <v>28</v>
      </c>
      <c r="N208" s="223" t="s">
        <v>43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136</v>
      </c>
      <c r="AT208" s="226" t="s">
        <v>131</v>
      </c>
      <c r="AU208" s="226" t="s">
        <v>81</v>
      </c>
      <c r="AY208" s="20" t="s">
        <v>129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79</v>
      </c>
      <c r="BK208" s="227">
        <f>ROUND(I208*H208,2)</f>
        <v>0</v>
      </c>
      <c r="BL208" s="20" t="s">
        <v>136</v>
      </c>
      <c r="BM208" s="226" t="s">
        <v>722</v>
      </c>
    </row>
    <row r="209" s="2" customFormat="1">
      <c r="A209" s="41"/>
      <c r="B209" s="42"/>
      <c r="C209" s="43"/>
      <c r="D209" s="228" t="s">
        <v>138</v>
      </c>
      <c r="E209" s="43"/>
      <c r="F209" s="229" t="s">
        <v>284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138</v>
      </c>
      <c r="AU209" s="20" t="s">
        <v>81</v>
      </c>
    </row>
    <row r="210" s="13" customFormat="1">
      <c r="A210" s="13"/>
      <c r="B210" s="235"/>
      <c r="C210" s="236"/>
      <c r="D210" s="228" t="s">
        <v>142</v>
      </c>
      <c r="E210" s="237" t="s">
        <v>28</v>
      </c>
      <c r="F210" s="238" t="s">
        <v>720</v>
      </c>
      <c r="G210" s="236"/>
      <c r="H210" s="239">
        <v>61.700000000000003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142</v>
      </c>
      <c r="AU210" s="245" t="s">
        <v>81</v>
      </c>
      <c r="AV210" s="13" t="s">
        <v>81</v>
      </c>
      <c r="AW210" s="13" t="s">
        <v>34</v>
      </c>
      <c r="AX210" s="13" t="s">
        <v>72</v>
      </c>
      <c r="AY210" s="245" t="s">
        <v>129</v>
      </c>
    </row>
    <row r="211" s="14" customFormat="1">
      <c r="A211" s="14"/>
      <c r="B211" s="246"/>
      <c r="C211" s="247"/>
      <c r="D211" s="228" t="s">
        <v>142</v>
      </c>
      <c r="E211" s="248" t="s">
        <v>28</v>
      </c>
      <c r="F211" s="249" t="s">
        <v>156</v>
      </c>
      <c r="G211" s="247"/>
      <c r="H211" s="250">
        <v>61.700000000000003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142</v>
      </c>
      <c r="AU211" s="256" t="s">
        <v>81</v>
      </c>
      <c r="AV211" s="14" t="s">
        <v>136</v>
      </c>
      <c r="AW211" s="14" t="s">
        <v>34</v>
      </c>
      <c r="AX211" s="14" t="s">
        <v>79</v>
      </c>
      <c r="AY211" s="256" t="s">
        <v>129</v>
      </c>
    </row>
    <row r="212" s="2" customFormat="1" ht="16.5" customHeight="1">
      <c r="A212" s="41"/>
      <c r="B212" s="42"/>
      <c r="C212" s="258" t="s">
        <v>286</v>
      </c>
      <c r="D212" s="258" t="s">
        <v>194</v>
      </c>
      <c r="E212" s="259" t="s">
        <v>287</v>
      </c>
      <c r="F212" s="260" t="s">
        <v>288</v>
      </c>
      <c r="G212" s="261" t="s">
        <v>289</v>
      </c>
      <c r="H212" s="262">
        <v>1.851</v>
      </c>
      <c r="I212" s="263"/>
      <c r="J212" s="264">
        <f>ROUND(I212*H212,2)</f>
        <v>0</v>
      </c>
      <c r="K212" s="260" t="s">
        <v>28</v>
      </c>
      <c r="L212" s="265"/>
      <c r="M212" s="266" t="s">
        <v>28</v>
      </c>
      <c r="N212" s="267" t="s">
        <v>43</v>
      </c>
      <c r="O212" s="87"/>
      <c r="P212" s="224">
        <f>O212*H212</f>
        <v>0</v>
      </c>
      <c r="Q212" s="224">
        <v>0.001</v>
      </c>
      <c r="R212" s="224">
        <f>Q212*H212</f>
        <v>0.001851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152</v>
      </c>
      <c r="AT212" s="226" t="s">
        <v>194</v>
      </c>
      <c r="AU212" s="226" t="s">
        <v>81</v>
      </c>
      <c r="AY212" s="20" t="s">
        <v>129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136</v>
      </c>
      <c r="BM212" s="226" t="s">
        <v>723</v>
      </c>
    </row>
    <row r="213" s="2" customFormat="1">
      <c r="A213" s="41"/>
      <c r="B213" s="42"/>
      <c r="C213" s="43"/>
      <c r="D213" s="228" t="s">
        <v>138</v>
      </c>
      <c r="E213" s="43"/>
      <c r="F213" s="229" t="s">
        <v>288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138</v>
      </c>
      <c r="AU213" s="20" t="s">
        <v>81</v>
      </c>
    </row>
    <row r="214" s="13" customFormat="1">
      <c r="A214" s="13"/>
      <c r="B214" s="235"/>
      <c r="C214" s="236"/>
      <c r="D214" s="228" t="s">
        <v>142</v>
      </c>
      <c r="E214" s="237" t="s">
        <v>28</v>
      </c>
      <c r="F214" s="238" t="s">
        <v>724</v>
      </c>
      <c r="G214" s="236"/>
      <c r="H214" s="239">
        <v>1.851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142</v>
      </c>
      <c r="AU214" s="245" t="s">
        <v>81</v>
      </c>
      <c r="AV214" s="13" t="s">
        <v>81</v>
      </c>
      <c r="AW214" s="13" t="s">
        <v>34</v>
      </c>
      <c r="AX214" s="13" t="s">
        <v>72</v>
      </c>
      <c r="AY214" s="245" t="s">
        <v>129</v>
      </c>
    </row>
    <row r="215" s="14" customFormat="1">
      <c r="A215" s="14"/>
      <c r="B215" s="246"/>
      <c r="C215" s="247"/>
      <c r="D215" s="228" t="s">
        <v>142</v>
      </c>
      <c r="E215" s="248" t="s">
        <v>28</v>
      </c>
      <c r="F215" s="249" t="s">
        <v>219</v>
      </c>
      <c r="G215" s="247"/>
      <c r="H215" s="250">
        <v>1.851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142</v>
      </c>
      <c r="AU215" s="256" t="s">
        <v>81</v>
      </c>
      <c r="AV215" s="14" t="s">
        <v>136</v>
      </c>
      <c r="AW215" s="14" t="s">
        <v>34</v>
      </c>
      <c r="AX215" s="14" t="s">
        <v>79</v>
      </c>
      <c r="AY215" s="256" t="s">
        <v>129</v>
      </c>
    </row>
    <row r="216" s="2" customFormat="1" ht="24.15" customHeight="1">
      <c r="A216" s="41"/>
      <c r="B216" s="42"/>
      <c r="C216" s="215" t="s">
        <v>188</v>
      </c>
      <c r="D216" s="215" t="s">
        <v>131</v>
      </c>
      <c r="E216" s="216" t="s">
        <v>725</v>
      </c>
      <c r="F216" s="217" t="s">
        <v>726</v>
      </c>
      <c r="G216" s="218" t="s">
        <v>159</v>
      </c>
      <c r="H216" s="219">
        <v>73.799999999999997</v>
      </c>
      <c r="I216" s="220"/>
      <c r="J216" s="221">
        <f>ROUND(I216*H216,2)</f>
        <v>0</v>
      </c>
      <c r="K216" s="217" t="s">
        <v>135</v>
      </c>
      <c r="L216" s="47"/>
      <c r="M216" s="222" t="s">
        <v>28</v>
      </c>
      <c r="N216" s="223" t="s">
        <v>43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136</v>
      </c>
      <c r="AT216" s="226" t="s">
        <v>131</v>
      </c>
      <c r="AU216" s="226" t="s">
        <v>81</v>
      </c>
      <c r="AY216" s="20" t="s">
        <v>129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79</v>
      </c>
      <c r="BK216" s="227">
        <f>ROUND(I216*H216,2)</f>
        <v>0</v>
      </c>
      <c r="BL216" s="20" t="s">
        <v>136</v>
      </c>
      <c r="BM216" s="226" t="s">
        <v>727</v>
      </c>
    </row>
    <row r="217" s="2" customFormat="1">
      <c r="A217" s="41"/>
      <c r="B217" s="42"/>
      <c r="C217" s="43"/>
      <c r="D217" s="228" t="s">
        <v>138</v>
      </c>
      <c r="E217" s="43"/>
      <c r="F217" s="229" t="s">
        <v>728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138</v>
      </c>
      <c r="AU217" s="20" t="s">
        <v>81</v>
      </c>
    </row>
    <row r="218" s="2" customFormat="1">
      <c r="A218" s="41"/>
      <c r="B218" s="42"/>
      <c r="C218" s="43"/>
      <c r="D218" s="233" t="s">
        <v>140</v>
      </c>
      <c r="E218" s="43"/>
      <c r="F218" s="234" t="s">
        <v>729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140</v>
      </c>
      <c r="AU218" s="20" t="s">
        <v>81</v>
      </c>
    </row>
    <row r="219" s="13" customFormat="1">
      <c r="A219" s="13"/>
      <c r="B219" s="235"/>
      <c r="C219" s="236"/>
      <c r="D219" s="228" t="s">
        <v>142</v>
      </c>
      <c r="E219" s="237" t="s">
        <v>28</v>
      </c>
      <c r="F219" s="238" t="s">
        <v>730</v>
      </c>
      <c r="G219" s="236"/>
      <c r="H219" s="239">
        <v>73.799999999999997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142</v>
      </c>
      <c r="AU219" s="245" t="s">
        <v>81</v>
      </c>
      <c r="AV219" s="13" t="s">
        <v>81</v>
      </c>
      <c r="AW219" s="13" t="s">
        <v>34</v>
      </c>
      <c r="AX219" s="13" t="s">
        <v>72</v>
      </c>
      <c r="AY219" s="245" t="s">
        <v>129</v>
      </c>
    </row>
    <row r="220" s="14" customFormat="1">
      <c r="A220" s="14"/>
      <c r="B220" s="246"/>
      <c r="C220" s="247"/>
      <c r="D220" s="228" t="s">
        <v>142</v>
      </c>
      <c r="E220" s="248" t="s">
        <v>28</v>
      </c>
      <c r="F220" s="249" t="s">
        <v>219</v>
      </c>
      <c r="G220" s="247"/>
      <c r="H220" s="250">
        <v>73.799999999999997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142</v>
      </c>
      <c r="AU220" s="256" t="s">
        <v>81</v>
      </c>
      <c r="AV220" s="14" t="s">
        <v>136</v>
      </c>
      <c r="AW220" s="14" t="s">
        <v>34</v>
      </c>
      <c r="AX220" s="14" t="s">
        <v>79</v>
      </c>
      <c r="AY220" s="256" t="s">
        <v>129</v>
      </c>
    </row>
    <row r="221" s="2" customFormat="1" ht="33" customHeight="1">
      <c r="A221" s="41"/>
      <c r="B221" s="42"/>
      <c r="C221" s="215" t="s">
        <v>298</v>
      </c>
      <c r="D221" s="215" t="s">
        <v>131</v>
      </c>
      <c r="E221" s="216" t="s">
        <v>299</v>
      </c>
      <c r="F221" s="217" t="s">
        <v>300</v>
      </c>
      <c r="G221" s="218" t="s">
        <v>159</v>
      </c>
      <c r="H221" s="219">
        <v>61.700000000000003</v>
      </c>
      <c r="I221" s="220"/>
      <c r="J221" s="221">
        <f>ROUND(I221*H221,2)</f>
        <v>0</v>
      </c>
      <c r="K221" s="217" t="s">
        <v>135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136</v>
      </c>
      <c r="AT221" s="226" t="s">
        <v>131</v>
      </c>
      <c r="AU221" s="226" t="s">
        <v>81</v>
      </c>
      <c r="AY221" s="20" t="s">
        <v>129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136</v>
      </c>
      <c r="BM221" s="226" t="s">
        <v>731</v>
      </c>
    </row>
    <row r="222" s="2" customFormat="1">
      <c r="A222" s="41"/>
      <c r="B222" s="42"/>
      <c r="C222" s="43"/>
      <c r="D222" s="228" t="s">
        <v>138</v>
      </c>
      <c r="E222" s="43"/>
      <c r="F222" s="229" t="s">
        <v>302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138</v>
      </c>
      <c r="AU222" s="20" t="s">
        <v>81</v>
      </c>
    </row>
    <row r="223" s="2" customFormat="1">
      <c r="A223" s="41"/>
      <c r="B223" s="42"/>
      <c r="C223" s="43"/>
      <c r="D223" s="233" t="s">
        <v>140</v>
      </c>
      <c r="E223" s="43"/>
      <c r="F223" s="234" t="s">
        <v>303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140</v>
      </c>
      <c r="AU223" s="20" t="s">
        <v>81</v>
      </c>
    </row>
    <row r="224" s="13" customFormat="1">
      <c r="A224" s="13"/>
      <c r="B224" s="235"/>
      <c r="C224" s="236"/>
      <c r="D224" s="228" t="s">
        <v>142</v>
      </c>
      <c r="E224" s="237" t="s">
        <v>28</v>
      </c>
      <c r="F224" s="238" t="s">
        <v>720</v>
      </c>
      <c r="G224" s="236"/>
      <c r="H224" s="239">
        <v>61.700000000000003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142</v>
      </c>
      <c r="AU224" s="245" t="s">
        <v>81</v>
      </c>
      <c r="AV224" s="13" t="s">
        <v>81</v>
      </c>
      <c r="AW224" s="13" t="s">
        <v>34</v>
      </c>
      <c r="AX224" s="13" t="s">
        <v>72</v>
      </c>
      <c r="AY224" s="245" t="s">
        <v>129</v>
      </c>
    </row>
    <row r="225" s="14" customFormat="1">
      <c r="A225" s="14"/>
      <c r="B225" s="246"/>
      <c r="C225" s="247"/>
      <c r="D225" s="228" t="s">
        <v>142</v>
      </c>
      <c r="E225" s="248" t="s">
        <v>28</v>
      </c>
      <c r="F225" s="249" t="s">
        <v>219</v>
      </c>
      <c r="G225" s="247"/>
      <c r="H225" s="250">
        <v>61.700000000000003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142</v>
      </c>
      <c r="AU225" s="256" t="s">
        <v>81</v>
      </c>
      <c r="AV225" s="14" t="s">
        <v>136</v>
      </c>
      <c r="AW225" s="14" t="s">
        <v>34</v>
      </c>
      <c r="AX225" s="14" t="s">
        <v>79</v>
      </c>
      <c r="AY225" s="256" t="s">
        <v>129</v>
      </c>
    </row>
    <row r="226" s="2" customFormat="1" ht="33" customHeight="1">
      <c r="A226" s="41"/>
      <c r="B226" s="42"/>
      <c r="C226" s="215" t="s">
        <v>201</v>
      </c>
      <c r="D226" s="215" t="s">
        <v>131</v>
      </c>
      <c r="E226" s="216" t="s">
        <v>304</v>
      </c>
      <c r="F226" s="217" t="s">
        <v>305</v>
      </c>
      <c r="G226" s="218" t="s">
        <v>159</v>
      </c>
      <c r="H226" s="219">
        <v>61.700000000000003</v>
      </c>
      <c r="I226" s="220"/>
      <c r="J226" s="221">
        <f>ROUND(I226*H226,2)</f>
        <v>0</v>
      </c>
      <c r="K226" s="217" t="s">
        <v>135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136</v>
      </c>
      <c r="AT226" s="226" t="s">
        <v>131</v>
      </c>
      <c r="AU226" s="226" t="s">
        <v>81</v>
      </c>
      <c r="AY226" s="20" t="s">
        <v>129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136</v>
      </c>
      <c r="BM226" s="226" t="s">
        <v>732</v>
      </c>
    </row>
    <row r="227" s="2" customFormat="1">
      <c r="A227" s="41"/>
      <c r="B227" s="42"/>
      <c r="C227" s="43"/>
      <c r="D227" s="228" t="s">
        <v>138</v>
      </c>
      <c r="E227" s="43"/>
      <c r="F227" s="229" t="s">
        <v>307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138</v>
      </c>
      <c r="AU227" s="20" t="s">
        <v>81</v>
      </c>
    </row>
    <row r="228" s="2" customFormat="1">
      <c r="A228" s="41"/>
      <c r="B228" s="42"/>
      <c r="C228" s="43"/>
      <c r="D228" s="233" t="s">
        <v>140</v>
      </c>
      <c r="E228" s="43"/>
      <c r="F228" s="234" t="s">
        <v>308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140</v>
      </c>
      <c r="AU228" s="20" t="s">
        <v>81</v>
      </c>
    </row>
    <row r="229" s="13" customFormat="1">
      <c r="A229" s="13"/>
      <c r="B229" s="235"/>
      <c r="C229" s="236"/>
      <c r="D229" s="228" t="s">
        <v>142</v>
      </c>
      <c r="E229" s="237" t="s">
        <v>28</v>
      </c>
      <c r="F229" s="238" t="s">
        <v>720</v>
      </c>
      <c r="G229" s="236"/>
      <c r="H229" s="239">
        <v>61.700000000000003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142</v>
      </c>
      <c r="AU229" s="245" t="s">
        <v>81</v>
      </c>
      <c r="AV229" s="13" t="s">
        <v>81</v>
      </c>
      <c r="AW229" s="13" t="s">
        <v>34</v>
      </c>
      <c r="AX229" s="13" t="s">
        <v>72</v>
      </c>
      <c r="AY229" s="245" t="s">
        <v>129</v>
      </c>
    </row>
    <row r="230" s="14" customFormat="1">
      <c r="A230" s="14"/>
      <c r="B230" s="246"/>
      <c r="C230" s="247"/>
      <c r="D230" s="228" t="s">
        <v>142</v>
      </c>
      <c r="E230" s="248" t="s">
        <v>28</v>
      </c>
      <c r="F230" s="249" t="s">
        <v>219</v>
      </c>
      <c r="G230" s="247"/>
      <c r="H230" s="250">
        <v>61.700000000000003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142</v>
      </c>
      <c r="AU230" s="256" t="s">
        <v>81</v>
      </c>
      <c r="AV230" s="14" t="s">
        <v>136</v>
      </c>
      <c r="AW230" s="14" t="s">
        <v>34</v>
      </c>
      <c r="AX230" s="14" t="s">
        <v>79</v>
      </c>
      <c r="AY230" s="256" t="s">
        <v>129</v>
      </c>
    </row>
    <row r="231" s="2" customFormat="1" ht="16.5" customHeight="1">
      <c r="A231" s="41"/>
      <c r="B231" s="42"/>
      <c r="C231" s="215" t="s">
        <v>309</v>
      </c>
      <c r="D231" s="215" t="s">
        <v>131</v>
      </c>
      <c r="E231" s="216" t="s">
        <v>310</v>
      </c>
      <c r="F231" s="217" t="s">
        <v>311</v>
      </c>
      <c r="G231" s="218" t="s">
        <v>167</v>
      </c>
      <c r="H231" s="219">
        <v>1.851</v>
      </c>
      <c r="I231" s="220"/>
      <c r="J231" s="221">
        <f>ROUND(I231*H231,2)</f>
        <v>0</v>
      </c>
      <c r="K231" s="217" t="s">
        <v>135</v>
      </c>
      <c r="L231" s="47"/>
      <c r="M231" s="222" t="s">
        <v>28</v>
      </c>
      <c r="N231" s="223" t="s">
        <v>43</v>
      </c>
      <c r="O231" s="87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136</v>
      </c>
      <c r="AT231" s="226" t="s">
        <v>131</v>
      </c>
      <c r="AU231" s="226" t="s">
        <v>81</v>
      </c>
      <c r="AY231" s="20" t="s">
        <v>129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79</v>
      </c>
      <c r="BK231" s="227">
        <f>ROUND(I231*H231,2)</f>
        <v>0</v>
      </c>
      <c r="BL231" s="20" t="s">
        <v>136</v>
      </c>
      <c r="BM231" s="226" t="s">
        <v>733</v>
      </c>
    </row>
    <row r="232" s="2" customFormat="1">
      <c r="A232" s="41"/>
      <c r="B232" s="42"/>
      <c r="C232" s="43"/>
      <c r="D232" s="228" t="s">
        <v>138</v>
      </c>
      <c r="E232" s="43"/>
      <c r="F232" s="229" t="s">
        <v>313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138</v>
      </c>
      <c r="AU232" s="20" t="s">
        <v>81</v>
      </c>
    </row>
    <row r="233" s="2" customFormat="1">
      <c r="A233" s="41"/>
      <c r="B233" s="42"/>
      <c r="C233" s="43"/>
      <c r="D233" s="233" t="s">
        <v>140</v>
      </c>
      <c r="E233" s="43"/>
      <c r="F233" s="234" t="s">
        <v>314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140</v>
      </c>
      <c r="AU233" s="20" t="s">
        <v>81</v>
      </c>
    </row>
    <row r="234" s="2" customFormat="1">
      <c r="A234" s="41"/>
      <c r="B234" s="42"/>
      <c r="C234" s="43"/>
      <c r="D234" s="228" t="s">
        <v>183</v>
      </c>
      <c r="E234" s="43"/>
      <c r="F234" s="257" t="s">
        <v>315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183</v>
      </c>
      <c r="AU234" s="20" t="s">
        <v>81</v>
      </c>
    </row>
    <row r="235" s="13" customFormat="1">
      <c r="A235" s="13"/>
      <c r="B235" s="235"/>
      <c r="C235" s="236"/>
      <c r="D235" s="228" t="s">
        <v>142</v>
      </c>
      <c r="E235" s="237" t="s">
        <v>28</v>
      </c>
      <c r="F235" s="238" t="s">
        <v>734</v>
      </c>
      <c r="G235" s="236"/>
      <c r="H235" s="239">
        <v>1.851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142</v>
      </c>
      <c r="AU235" s="245" t="s">
        <v>81</v>
      </c>
      <c r="AV235" s="13" t="s">
        <v>81</v>
      </c>
      <c r="AW235" s="13" t="s">
        <v>34</v>
      </c>
      <c r="AX235" s="13" t="s">
        <v>72</v>
      </c>
      <c r="AY235" s="245" t="s">
        <v>129</v>
      </c>
    </row>
    <row r="236" s="14" customFormat="1">
      <c r="A236" s="14"/>
      <c r="B236" s="246"/>
      <c r="C236" s="247"/>
      <c r="D236" s="228" t="s">
        <v>142</v>
      </c>
      <c r="E236" s="248" t="s">
        <v>28</v>
      </c>
      <c r="F236" s="249" t="s">
        <v>219</v>
      </c>
      <c r="G236" s="247"/>
      <c r="H236" s="250">
        <v>1.851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142</v>
      </c>
      <c r="AU236" s="256" t="s">
        <v>81</v>
      </c>
      <c r="AV236" s="14" t="s">
        <v>136</v>
      </c>
      <c r="AW236" s="14" t="s">
        <v>34</v>
      </c>
      <c r="AX236" s="14" t="s">
        <v>79</v>
      </c>
      <c r="AY236" s="256" t="s">
        <v>129</v>
      </c>
    </row>
    <row r="237" s="12" customFormat="1" ht="22.8" customHeight="1">
      <c r="A237" s="12"/>
      <c r="B237" s="199"/>
      <c r="C237" s="200"/>
      <c r="D237" s="201" t="s">
        <v>71</v>
      </c>
      <c r="E237" s="213" t="s">
        <v>136</v>
      </c>
      <c r="F237" s="213" t="s">
        <v>322</v>
      </c>
      <c r="G237" s="200"/>
      <c r="H237" s="200"/>
      <c r="I237" s="203"/>
      <c r="J237" s="214">
        <f>BK237</f>
        <v>0</v>
      </c>
      <c r="K237" s="200"/>
      <c r="L237" s="205"/>
      <c r="M237" s="206"/>
      <c r="N237" s="207"/>
      <c r="O237" s="207"/>
      <c r="P237" s="208">
        <f>SUM(P238:P242)</f>
        <v>0</v>
      </c>
      <c r="Q237" s="207"/>
      <c r="R237" s="208">
        <f>SUM(R238:R242)</f>
        <v>19.255601679999998</v>
      </c>
      <c r="S237" s="207"/>
      <c r="T237" s="209">
        <f>SUM(T238:T242)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0" t="s">
        <v>79</v>
      </c>
      <c r="AT237" s="211" t="s">
        <v>71</v>
      </c>
      <c r="AU237" s="211" t="s">
        <v>79</v>
      </c>
      <c r="AY237" s="210" t="s">
        <v>129</v>
      </c>
      <c r="BK237" s="212">
        <f>SUM(BK238:BK242)</f>
        <v>0</v>
      </c>
    </row>
    <row r="238" s="2" customFormat="1" ht="16.5" customHeight="1">
      <c r="A238" s="41"/>
      <c r="B238" s="42"/>
      <c r="C238" s="215" t="s">
        <v>208</v>
      </c>
      <c r="D238" s="215" t="s">
        <v>131</v>
      </c>
      <c r="E238" s="216" t="s">
        <v>324</v>
      </c>
      <c r="F238" s="217" t="s">
        <v>325</v>
      </c>
      <c r="G238" s="218" t="s">
        <v>167</v>
      </c>
      <c r="H238" s="219">
        <v>10.183999999999999</v>
      </c>
      <c r="I238" s="220"/>
      <c r="J238" s="221">
        <f>ROUND(I238*H238,2)</f>
        <v>0</v>
      </c>
      <c r="K238" s="217" t="s">
        <v>135</v>
      </c>
      <c r="L238" s="47"/>
      <c r="M238" s="222" t="s">
        <v>28</v>
      </c>
      <c r="N238" s="223" t="s">
        <v>43</v>
      </c>
      <c r="O238" s="87"/>
      <c r="P238" s="224">
        <f>O238*H238</f>
        <v>0</v>
      </c>
      <c r="Q238" s="224">
        <v>1.8907700000000001</v>
      </c>
      <c r="R238" s="224">
        <f>Q238*H238</f>
        <v>19.255601679999998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136</v>
      </c>
      <c r="AT238" s="226" t="s">
        <v>131</v>
      </c>
      <c r="AU238" s="226" t="s">
        <v>81</v>
      </c>
      <c r="AY238" s="20" t="s">
        <v>129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136</v>
      </c>
      <c r="BM238" s="226" t="s">
        <v>267</v>
      </c>
    </row>
    <row r="239" s="2" customFormat="1">
      <c r="A239" s="41"/>
      <c r="B239" s="42"/>
      <c r="C239" s="43"/>
      <c r="D239" s="228" t="s">
        <v>138</v>
      </c>
      <c r="E239" s="43"/>
      <c r="F239" s="229" t="s">
        <v>327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138</v>
      </c>
      <c r="AU239" s="20" t="s">
        <v>81</v>
      </c>
    </row>
    <row r="240" s="2" customFormat="1">
      <c r="A240" s="41"/>
      <c r="B240" s="42"/>
      <c r="C240" s="43"/>
      <c r="D240" s="233" t="s">
        <v>140</v>
      </c>
      <c r="E240" s="43"/>
      <c r="F240" s="234" t="s">
        <v>328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140</v>
      </c>
      <c r="AU240" s="20" t="s">
        <v>81</v>
      </c>
    </row>
    <row r="241" s="13" customFormat="1">
      <c r="A241" s="13"/>
      <c r="B241" s="235"/>
      <c r="C241" s="236"/>
      <c r="D241" s="228" t="s">
        <v>142</v>
      </c>
      <c r="E241" s="237" t="s">
        <v>28</v>
      </c>
      <c r="F241" s="238" t="s">
        <v>735</v>
      </c>
      <c r="G241" s="236"/>
      <c r="H241" s="239">
        <v>10.183999999999999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142</v>
      </c>
      <c r="AU241" s="245" t="s">
        <v>81</v>
      </c>
      <c r="AV241" s="13" t="s">
        <v>81</v>
      </c>
      <c r="AW241" s="13" t="s">
        <v>34</v>
      </c>
      <c r="AX241" s="13" t="s">
        <v>72</v>
      </c>
      <c r="AY241" s="245" t="s">
        <v>129</v>
      </c>
    </row>
    <row r="242" s="14" customFormat="1">
      <c r="A242" s="14"/>
      <c r="B242" s="246"/>
      <c r="C242" s="247"/>
      <c r="D242" s="228" t="s">
        <v>142</v>
      </c>
      <c r="E242" s="248" t="s">
        <v>28</v>
      </c>
      <c r="F242" s="249" t="s">
        <v>156</v>
      </c>
      <c r="G242" s="247"/>
      <c r="H242" s="250">
        <v>10.183999999999999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142</v>
      </c>
      <c r="AU242" s="256" t="s">
        <v>81</v>
      </c>
      <c r="AV242" s="14" t="s">
        <v>136</v>
      </c>
      <c r="AW242" s="14" t="s">
        <v>34</v>
      </c>
      <c r="AX242" s="14" t="s">
        <v>79</v>
      </c>
      <c r="AY242" s="256" t="s">
        <v>129</v>
      </c>
    </row>
    <row r="243" s="12" customFormat="1" ht="22.8" customHeight="1">
      <c r="A243" s="12"/>
      <c r="B243" s="199"/>
      <c r="C243" s="200"/>
      <c r="D243" s="201" t="s">
        <v>71</v>
      </c>
      <c r="E243" s="213" t="s">
        <v>164</v>
      </c>
      <c r="F243" s="213" t="s">
        <v>344</v>
      </c>
      <c r="G243" s="200"/>
      <c r="H243" s="200"/>
      <c r="I243" s="203"/>
      <c r="J243" s="214">
        <f>BK243</f>
        <v>0</v>
      </c>
      <c r="K243" s="200"/>
      <c r="L243" s="205"/>
      <c r="M243" s="206"/>
      <c r="N243" s="207"/>
      <c r="O243" s="207"/>
      <c r="P243" s="208">
        <f>SUM(P244:P265)</f>
        <v>0</v>
      </c>
      <c r="Q243" s="207"/>
      <c r="R243" s="208">
        <f>SUM(R244:R265)</f>
        <v>0.90917400000000004</v>
      </c>
      <c r="S243" s="207"/>
      <c r="T243" s="209">
        <f>SUM(T244:T265)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0" t="s">
        <v>79</v>
      </c>
      <c r="AT243" s="211" t="s">
        <v>71</v>
      </c>
      <c r="AU243" s="211" t="s">
        <v>79</v>
      </c>
      <c r="AY243" s="210" t="s">
        <v>129</v>
      </c>
      <c r="BK243" s="212">
        <f>SUM(BK244:BK265)</f>
        <v>0</v>
      </c>
    </row>
    <row r="244" s="2" customFormat="1" ht="21.75" customHeight="1">
      <c r="A244" s="41"/>
      <c r="B244" s="42"/>
      <c r="C244" s="215" t="s">
        <v>323</v>
      </c>
      <c r="D244" s="215" t="s">
        <v>131</v>
      </c>
      <c r="E244" s="216" t="s">
        <v>736</v>
      </c>
      <c r="F244" s="217" t="s">
        <v>737</v>
      </c>
      <c r="G244" s="218" t="s">
        <v>159</v>
      </c>
      <c r="H244" s="219">
        <v>73.799999999999997</v>
      </c>
      <c r="I244" s="220"/>
      <c r="J244" s="221">
        <f>ROUND(I244*H244,2)</f>
        <v>0</v>
      </c>
      <c r="K244" s="217" t="s">
        <v>135</v>
      </c>
      <c r="L244" s="47"/>
      <c r="M244" s="222" t="s">
        <v>28</v>
      </c>
      <c r="N244" s="223" t="s">
        <v>43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136</v>
      </c>
      <c r="AT244" s="226" t="s">
        <v>131</v>
      </c>
      <c r="AU244" s="226" t="s">
        <v>81</v>
      </c>
      <c r="AY244" s="20" t="s">
        <v>129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79</v>
      </c>
      <c r="BK244" s="227">
        <f>ROUND(I244*H244,2)</f>
        <v>0</v>
      </c>
      <c r="BL244" s="20" t="s">
        <v>136</v>
      </c>
      <c r="BM244" s="226" t="s">
        <v>738</v>
      </c>
    </row>
    <row r="245" s="2" customFormat="1">
      <c r="A245" s="41"/>
      <c r="B245" s="42"/>
      <c r="C245" s="43"/>
      <c r="D245" s="228" t="s">
        <v>138</v>
      </c>
      <c r="E245" s="43"/>
      <c r="F245" s="229" t="s">
        <v>739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138</v>
      </c>
      <c r="AU245" s="20" t="s">
        <v>81</v>
      </c>
    </row>
    <row r="246" s="2" customFormat="1">
      <c r="A246" s="41"/>
      <c r="B246" s="42"/>
      <c r="C246" s="43"/>
      <c r="D246" s="233" t="s">
        <v>140</v>
      </c>
      <c r="E246" s="43"/>
      <c r="F246" s="234" t="s">
        <v>740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140</v>
      </c>
      <c r="AU246" s="20" t="s">
        <v>81</v>
      </c>
    </row>
    <row r="247" s="13" customFormat="1">
      <c r="A247" s="13"/>
      <c r="B247" s="235"/>
      <c r="C247" s="236"/>
      <c r="D247" s="228" t="s">
        <v>142</v>
      </c>
      <c r="E247" s="237" t="s">
        <v>28</v>
      </c>
      <c r="F247" s="238" t="s">
        <v>741</v>
      </c>
      <c r="G247" s="236"/>
      <c r="H247" s="239">
        <v>73.799999999999997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142</v>
      </c>
      <c r="AU247" s="245" t="s">
        <v>81</v>
      </c>
      <c r="AV247" s="13" t="s">
        <v>81</v>
      </c>
      <c r="AW247" s="13" t="s">
        <v>34</v>
      </c>
      <c r="AX247" s="13" t="s">
        <v>79</v>
      </c>
      <c r="AY247" s="245" t="s">
        <v>129</v>
      </c>
    </row>
    <row r="248" s="2" customFormat="1" ht="24.15" customHeight="1">
      <c r="A248" s="41"/>
      <c r="B248" s="42"/>
      <c r="C248" s="215" t="s">
        <v>330</v>
      </c>
      <c r="D248" s="215" t="s">
        <v>131</v>
      </c>
      <c r="E248" s="216" t="s">
        <v>353</v>
      </c>
      <c r="F248" s="217" t="s">
        <v>354</v>
      </c>
      <c r="G248" s="218" t="s">
        <v>159</v>
      </c>
      <c r="H248" s="219">
        <v>20.699999999999999</v>
      </c>
      <c r="I248" s="220"/>
      <c r="J248" s="221">
        <f>ROUND(I248*H248,2)</f>
        <v>0</v>
      </c>
      <c r="K248" s="217" t="s">
        <v>135</v>
      </c>
      <c r="L248" s="47"/>
      <c r="M248" s="222" t="s">
        <v>28</v>
      </c>
      <c r="N248" s="223" t="s">
        <v>43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136</v>
      </c>
      <c r="AT248" s="226" t="s">
        <v>131</v>
      </c>
      <c r="AU248" s="226" t="s">
        <v>81</v>
      </c>
      <c r="AY248" s="20" t="s">
        <v>129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136</v>
      </c>
      <c r="BM248" s="226" t="s">
        <v>742</v>
      </c>
    </row>
    <row r="249" s="2" customFormat="1">
      <c r="A249" s="41"/>
      <c r="B249" s="42"/>
      <c r="C249" s="43"/>
      <c r="D249" s="228" t="s">
        <v>138</v>
      </c>
      <c r="E249" s="43"/>
      <c r="F249" s="229" t="s">
        <v>356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138</v>
      </c>
      <c r="AU249" s="20" t="s">
        <v>81</v>
      </c>
    </row>
    <row r="250" s="2" customFormat="1">
      <c r="A250" s="41"/>
      <c r="B250" s="42"/>
      <c r="C250" s="43"/>
      <c r="D250" s="233" t="s">
        <v>140</v>
      </c>
      <c r="E250" s="43"/>
      <c r="F250" s="234" t="s">
        <v>357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140</v>
      </c>
      <c r="AU250" s="20" t="s">
        <v>81</v>
      </c>
    </row>
    <row r="251" s="13" customFormat="1">
      <c r="A251" s="13"/>
      <c r="B251" s="235"/>
      <c r="C251" s="236"/>
      <c r="D251" s="228" t="s">
        <v>142</v>
      </c>
      <c r="E251" s="237" t="s">
        <v>28</v>
      </c>
      <c r="F251" s="238" t="s">
        <v>743</v>
      </c>
      <c r="G251" s="236"/>
      <c r="H251" s="239">
        <v>20.699999999999999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142</v>
      </c>
      <c r="AU251" s="245" t="s">
        <v>81</v>
      </c>
      <c r="AV251" s="13" t="s">
        <v>81</v>
      </c>
      <c r="AW251" s="13" t="s">
        <v>34</v>
      </c>
      <c r="AX251" s="13" t="s">
        <v>79</v>
      </c>
      <c r="AY251" s="245" t="s">
        <v>129</v>
      </c>
    </row>
    <row r="252" s="2" customFormat="1" ht="24.15" customHeight="1">
      <c r="A252" s="41"/>
      <c r="B252" s="42"/>
      <c r="C252" s="215" t="s">
        <v>337</v>
      </c>
      <c r="D252" s="215" t="s">
        <v>131</v>
      </c>
      <c r="E252" s="216" t="s">
        <v>359</v>
      </c>
      <c r="F252" s="217" t="s">
        <v>360</v>
      </c>
      <c r="G252" s="218" t="s">
        <v>159</v>
      </c>
      <c r="H252" s="219">
        <v>64.599999999999994</v>
      </c>
      <c r="I252" s="220"/>
      <c r="J252" s="221">
        <f>ROUND(I252*H252,2)</f>
        <v>0</v>
      </c>
      <c r="K252" s="217" t="s">
        <v>135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136</v>
      </c>
      <c r="AT252" s="226" t="s">
        <v>131</v>
      </c>
      <c r="AU252" s="226" t="s">
        <v>81</v>
      </c>
      <c r="AY252" s="20" t="s">
        <v>129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136</v>
      </c>
      <c r="BM252" s="226" t="s">
        <v>744</v>
      </c>
    </row>
    <row r="253" s="2" customFormat="1">
      <c r="A253" s="41"/>
      <c r="B253" s="42"/>
      <c r="C253" s="43"/>
      <c r="D253" s="228" t="s">
        <v>138</v>
      </c>
      <c r="E253" s="43"/>
      <c r="F253" s="229" t="s">
        <v>362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138</v>
      </c>
      <c r="AU253" s="20" t="s">
        <v>81</v>
      </c>
    </row>
    <row r="254" s="2" customFormat="1">
      <c r="A254" s="41"/>
      <c r="B254" s="42"/>
      <c r="C254" s="43"/>
      <c r="D254" s="233" t="s">
        <v>140</v>
      </c>
      <c r="E254" s="43"/>
      <c r="F254" s="234" t="s">
        <v>363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140</v>
      </c>
      <c r="AU254" s="20" t="s">
        <v>81</v>
      </c>
    </row>
    <row r="255" s="13" customFormat="1">
      <c r="A255" s="13"/>
      <c r="B255" s="235"/>
      <c r="C255" s="236"/>
      <c r="D255" s="228" t="s">
        <v>142</v>
      </c>
      <c r="E255" s="237" t="s">
        <v>28</v>
      </c>
      <c r="F255" s="238" t="s">
        <v>745</v>
      </c>
      <c r="G255" s="236"/>
      <c r="H255" s="239">
        <v>64.599999999999994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142</v>
      </c>
      <c r="AU255" s="245" t="s">
        <v>81</v>
      </c>
      <c r="AV255" s="13" t="s">
        <v>81</v>
      </c>
      <c r="AW255" s="13" t="s">
        <v>34</v>
      </c>
      <c r="AX255" s="13" t="s">
        <v>79</v>
      </c>
      <c r="AY255" s="245" t="s">
        <v>129</v>
      </c>
    </row>
    <row r="256" s="2" customFormat="1" ht="24.15" customHeight="1">
      <c r="A256" s="41"/>
      <c r="B256" s="42"/>
      <c r="C256" s="215" t="s">
        <v>345</v>
      </c>
      <c r="D256" s="215" t="s">
        <v>131</v>
      </c>
      <c r="E256" s="216" t="s">
        <v>746</v>
      </c>
      <c r="F256" s="217" t="s">
        <v>747</v>
      </c>
      <c r="G256" s="218" t="s">
        <v>159</v>
      </c>
      <c r="H256" s="219">
        <v>1.7</v>
      </c>
      <c r="I256" s="220"/>
      <c r="J256" s="221">
        <f>ROUND(I256*H256,2)</f>
        <v>0</v>
      </c>
      <c r="K256" s="217" t="s">
        <v>135</v>
      </c>
      <c r="L256" s="47"/>
      <c r="M256" s="222" t="s">
        <v>28</v>
      </c>
      <c r="N256" s="223" t="s">
        <v>43</v>
      </c>
      <c r="O256" s="87"/>
      <c r="P256" s="224">
        <f>O256*H256</f>
        <v>0</v>
      </c>
      <c r="Q256" s="224">
        <v>0.089219999999999994</v>
      </c>
      <c r="R256" s="224">
        <f>Q256*H256</f>
        <v>0.15167399999999998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136</v>
      </c>
      <c r="AT256" s="226" t="s">
        <v>131</v>
      </c>
      <c r="AU256" s="226" t="s">
        <v>81</v>
      </c>
      <c r="AY256" s="20" t="s">
        <v>129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136</v>
      </c>
      <c r="BM256" s="226" t="s">
        <v>333</v>
      </c>
    </row>
    <row r="257" s="2" customFormat="1">
      <c r="A257" s="41"/>
      <c r="B257" s="42"/>
      <c r="C257" s="43"/>
      <c r="D257" s="228" t="s">
        <v>138</v>
      </c>
      <c r="E257" s="43"/>
      <c r="F257" s="229" t="s">
        <v>748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138</v>
      </c>
      <c r="AU257" s="20" t="s">
        <v>81</v>
      </c>
    </row>
    <row r="258" s="2" customFormat="1">
      <c r="A258" s="41"/>
      <c r="B258" s="42"/>
      <c r="C258" s="43"/>
      <c r="D258" s="233" t="s">
        <v>140</v>
      </c>
      <c r="E258" s="43"/>
      <c r="F258" s="234" t="s">
        <v>749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140</v>
      </c>
      <c r="AU258" s="20" t="s">
        <v>81</v>
      </c>
    </row>
    <row r="259" s="13" customFormat="1">
      <c r="A259" s="13"/>
      <c r="B259" s="235"/>
      <c r="C259" s="236"/>
      <c r="D259" s="228" t="s">
        <v>142</v>
      </c>
      <c r="E259" s="237" t="s">
        <v>28</v>
      </c>
      <c r="F259" s="238" t="s">
        <v>750</v>
      </c>
      <c r="G259" s="236"/>
      <c r="H259" s="239">
        <v>1.7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142</v>
      </c>
      <c r="AU259" s="245" t="s">
        <v>81</v>
      </c>
      <c r="AV259" s="13" t="s">
        <v>81</v>
      </c>
      <c r="AW259" s="13" t="s">
        <v>34</v>
      </c>
      <c r="AX259" s="13" t="s">
        <v>72</v>
      </c>
      <c r="AY259" s="245" t="s">
        <v>129</v>
      </c>
    </row>
    <row r="260" s="14" customFormat="1">
      <c r="A260" s="14"/>
      <c r="B260" s="246"/>
      <c r="C260" s="247"/>
      <c r="D260" s="228" t="s">
        <v>142</v>
      </c>
      <c r="E260" s="248" t="s">
        <v>28</v>
      </c>
      <c r="F260" s="249" t="s">
        <v>156</v>
      </c>
      <c r="G260" s="247"/>
      <c r="H260" s="250">
        <v>1.7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142</v>
      </c>
      <c r="AU260" s="256" t="s">
        <v>81</v>
      </c>
      <c r="AV260" s="14" t="s">
        <v>136</v>
      </c>
      <c r="AW260" s="14" t="s">
        <v>34</v>
      </c>
      <c r="AX260" s="14" t="s">
        <v>79</v>
      </c>
      <c r="AY260" s="256" t="s">
        <v>129</v>
      </c>
    </row>
    <row r="261" s="2" customFormat="1" ht="33" customHeight="1">
      <c r="A261" s="41"/>
      <c r="B261" s="42"/>
      <c r="C261" s="215" t="s">
        <v>352</v>
      </c>
      <c r="D261" s="215" t="s">
        <v>131</v>
      </c>
      <c r="E261" s="216" t="s">
        <v>751</v>
      </c>
      <c r="F261" s="217" t="s">
        <v>752</v>
      </c>
      <c r="G261" s="218" t="s">
        <v>159</v>
      </c>
      <c r="H261" s="219">
        <v>7.5</v>
      </c>
      <c r="I261" s="220"/>
      <c r="J261" s="221">
        <f>ROUND(I261*H261,2)</f>
        <v>0</v>
      </c>
      <c r="K261" s="217" t="s">
        <v>135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0.10100000000000001</v>
      </c>
      <c r="R261" s="224">
        <f>Q261*H261</f>
        <v>0.75750000000000006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136</v>
      </c>
      <c r="AT261" s="226" t="s">
        <v>131</v>
      </c>
      <c r="AU261" s="226" t="s">
        <v>81</v>
      </c>
      <c r="AY261" s="20" t="s">
        <v>129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136</v>
      </c>
      <c r="BM261" s="226" t="s">
        <v>340</v>
      </c>
    </row>
    <row r="262" s="2" customFormat="1">
      <c r="A262" s="41"/>
      <c r="B262" s="42"/>
      <c r="C262" s="43"/>
      <c r="D262" s="228" t="s">
        <v>138</v>
      </c>
      <c r="E262" s="43"/>
      <c r="F262" s="229" t="s">
        <v>753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138</v>
      </c>
      <c r="AU262" s="20" t="s">
        <v>81</v>
      </c>
    </row>
    <row r="263" s="2" customFormat="1">
      <c r="A263" s="41"/>
      <c r="B263" s="42"/>
      <c r="C263" s="43"/>
      <c r="D263" s="233" t="s">
        <v>140</v>
      </c>
      <c r="E263" s="43"/>
      <c r="F263" s="234" t="s">
        <v>754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140</v>
      </c>
      <c r="AU263" s="20" t="s">
        <v>81</v>
      </c>
    </row>
    <row r="264" s="13" customFormat="1">
      <c r="A264" s="13"/>
      <c r="B264" s="235"/>
      <c r="C264" s="236"/>
      <c r="D264" s="228" t="s">
        <v>142</v>
      </c>
      <c r="E264" s="237" t="s">
        <v>28</v>
      </c>
      <c r="F264" s="238" t="s">
        <v>755</v>
      </c>
      <c r="G264" s="236"/>
      <c r="H264" s="239">
        <v>7.5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142</v>
      </c>
      <c r="AU264" s="245" t="s">
        <v>81</v>
      </c>
      <c r="AV264" s="13" t="s">
        <v>81</v>
      </c>
      <c r="AW264" s="13" t="s">
        <v>34</v>
      </c>
      <c r="AX264" s="13" t="s">
        <v>72</v>
      </c>
      <c r="AY264" s="245" t="s">
        <v>129</v>
      </c>
    </row>
    <row r="265" s="14" customFormat="1">
      <c r="A265" s="14"/>
      <c r="B265" s="246"/>
      <c r="C265" s="247"/>
      <c r="D265" s="228" t="s">
        <v>142</v>
      </c>
      <c r="E265" s="248" t="s">
        <v>28</v>
      </c>
      <c r="F265" s="249" t="s">
        <v>156</v>
      </c>
      <c r="G265" s="247"/>
      <c r="H265" s="250">
        <v>7.5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142</v>
      </c>
      <c r="AU265" s="256" t="s">
        <v>81</v>
      </c>
      <c r="AV265" s="14" t="s">
        <v>136</v>
      </c>
      <c r="AW265" s="14" t="s">
        <v>34</v>
      </c>
      <c r="AX265" s="14" t="s">
        <v>79</v>
      </c>
      <c r="AY265" s="256" t="s">
        <v>129</v>
      </c>
    </row>
    <row r="266" s="12" customFormat="1" ht="22.8" customHeight="1">
      <c r="A266" s="12"/>
      <c r="B266" s="199"/>
      <c r="C266" s="200"/>
      <c r="D266" s="201" t="s">
        <v>71</v>
      </c>
      <c r="E266" s="213" t="s">
        <v>152</v>
      </c>
      <c r="F266" s="213" t="s">
        <v>364</v>
      </c>
      <c r="G266" s="200"/>
      <c r="H266" s="200"/>
      <c r="I266" s="203"/>
      <c r="J266" s="214">
        <f>BK266</f>
        <v>0</v>
      </c>
      <c r="K266" s="200"/>
      <c r="L266" s="205"/>
      <c r="M266" s="206"/>
      <c r="N266" s="207"/>
      <c r="O266" s="207"/>
      <c r="P266" s="208">
        <f>SUM(P267:P329)</f>
        <v>0</v>
      </c>
      <c r="Q266" s="207"/>
      <c r="R266" s="208">
        <f>SUM(R267:R329)</f>
        <v>0.08554094000000001</v>
      </c>
      <c r="S266" s="207"/>
      <c r="T266" s="209">
        <f>SUM(T267:T329)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79</v>
      </c>
      <c r="AT266" s="211" t="s">
        <v>71</v>
      </c>
      <c r="AU266" s="211" t="s">
        <v>79</v>
      </c>
      <c r="AY266" s="210" t="s">
        <v>129</v>
      </c>
      <c r="BK266" s="212">
        <f>SUM(BK267:BK329)</f>
        <v>0</v>
      </c>
    </row>
    <row r="267" s="2" customFormat="1" ht="24.15" customHeight="1">
      <c r="A267" s="41"/>
      <c r="B267" s="42"/>
      <c r="C267" s="215" t="s">
        <v>223</v>
      </c>
      <c r="D267" s="215" t="s">
        <v>131</v>
      </c>
      <c r="E267" s="216" t="s">
        <v>756</v>
      </c>
      <c r="F267" s="217" t="s">
        <v>757</v>
      </c>
      <c r="G267" s="218" t="s">
        <v>134</v>
      </c>
      <c r="H267" s="219">
        <v>138.59999999999999</v>
      </c>
      <c r="I267" s="220"/>
      <c r="J267" s="221">
        <f>ROUND(I267*H267,2)</f>
        <v>0</v>
      </c>
      <c r="K267" s="217" t="s">
        <v>135</v>
      </c>
      <c r="L267" s="47"/>
      <c r="M267" s="222" t="s">
        <v>28</v>
      </c>
      <c r="N267" s="223" t="s">
        <v>43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136</v>
      </c>
      <c r="AT267" s="226" t="s">
        <v>131</v>
      </c>
      <c r="AU267" s="226" t="s">
        <v>81</v>
      </c>
      <c r="AY267" s="20" t="s">
        <v>129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136</v>
      </c>
      <c r="BM267" s="226" t="s">
        <v>526</v>
      </c>
    </row>
    <row r="268" s="2" customFormat="1">
      <c r="A268" s="41"/>
      <c r="B268" s="42"/>
      <c r="C268" s="43"/>
      <c r="D268" s="228" t="s">
        <v>138</v>
      </c>
      <c r="E268" s="43"/>
      <c r="F268" s="229" t="s">
        <v>758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138</v>
      </c>
      <c r="AU268" s="20" t="s">
        <v>81</v>
      </c>
    </row>
    <row r="269" s="2" customFormat="1">
      <c r="A269" s="41"/>
      <c r="B269" s="42"/>
      <c r="C269" s="43"/>
      <c r="D269" s="233" t="s">
        <v>140</v>
      </c>
      <c r="E269" s="43"/>
      <c r="F269" s="234" t="s">
        <v>759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140</v>
      </c>
      <c r="AU269" s="20" t="s">
        <v>81</v>
      </c>
    </row>
    <row r="270" s="13" customFormat="1">
      <c r="A270" s="13"/>
      <c r="B270" s="235"/>
      <c r="C270" s="236"/>
      <c r="D270" s="228" t="s">
        <v>142</v>
      </c>
      <c r="E270" s="237" t="s">
        <v>28</v>
      </c>
      <c r="F270" s="238" t="s">
        <v>760</v>
      </c>
      <c r="G270" s="236"/>
      <c r="H270" s="239">
        <v>138.59999999999999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142</v>
      </c>
      <c r="AU270" s="245" t="s">
        <v>81</v>
      </c>
      <c r="AV270" s="13" t="s">
        <v>81</v>
      </c>
      <c r="AW270" s="13" t="s">
        <v>34</v>
      </c>
      <c r="AX270" s="13" t="s">
        <v>72</v>
      </c>
      <c r="AY270" s="245" t="s">
        <v>129</v>
      </c>
    </row>
    <row r="271" s="14" customFormat="1">
      <c r="A271" s="14"/>
      <c r="B271" s="246"/>
      <c r="C271" s="247"/>
      <c r="D271" s="228" t="s">
        <v>142</v>
      </c>
      <c r="E271" s="248" t="s">
        <v>28</v>
      </c>
      <c r="F271" s="249" t="s">
        <v>156</v>
      </c>
      <c r="G271" s="247"/>
      <c r="H271" s="250">
        <v>138.59999999999999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142</v>
      </c>
      <c r="AU271" s="256" t="s">
        <v>81</v>
      </c>
      <c r="AV271" s="14" t="s">
        <v>136</v>
      </c>
      <c r="AW271" s="14" t="s">
        <v>34</v>
      </c>
      <c r="AX271" s="14" t="s">
        <v>79</v>
      </c>
      <c r="AY271" s="256" t="s">
        <v>129</v>
      </c>
    </row>
    <row r="272" s="2" customFormat="1" ht="24.15" customHeight="1">
      <c r="A272" s="41"/>
      <c r="B272" s="42"/>
      <c r="C272" s="258" t="s">
        <v>365</v>
      </c>
      <c r="D272" s="258" t="s">
        <v>194</v>
      </c>
      <c r="E272" s="259" t="s">
        <v>761</v>
      </c>
      <c r="F272" s="260" t="s">
        <v>762</v>
      </c>
      <c r="G272" s="261" t="s">
        <v>134</v>
      </c>
      <c r="H272" s="262">
        <v>141.37200000000001</v>
      </c>
      <c r="I272" s="263"/>
      <c r="J272" s="264">
        <f>ROUND(I272*H272,2)</f>
        <v>0</v>
      </c>
      <c r="K272" s="260" t="s">
        <v>28</v>
      </c>
      <c r="L272" s="265"/>
      <c r="M272" s="266" t="s">
        <v>28</v>
      </c>
      <c r="N272" s="267" t="s">
        <v>43</v>
      </c>
      <c r="O272" s="87"/>
      <c r="P272" s="224">
        <f>O272*H272</f>
        <v>0</v>
      </c>
      <c r="Q272" s="224">
        <v>0.00027</v>
      </c>
      <c r="R272" s="224">
        <f>Q272*H272</f>
        <v>0.038170440000000007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152</v>
      </c>
      <c r="AT272" s="226" t="s">
        <v>194</v>
      </c>
      <c r="AU272" s="226" t="s">
        <v>81</v>
      </c>
      <c r="AY272" s="20" t="s">
        <v>129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136</v>
      </c>
      <c r="BM272" s="226" t="s">
        <v>538</v>
      </c>
    </row>
    <row r="273" s="2" customFormat="1">
      <c r="A273" s="41"/>
      <c r="B273" s="42"/>
      <c r="C273" s="43"/>
      <c r="D273" s="228" t="s">
        <v>138</v>
      </c>
      <c r="E273" s="43"/>
      <c r="F273" s="229" t="s">
        <v>762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138</v>
      </c>
      <c r="AU273" s="20" t="s">
        <v>81</v>
      </c>
    </row>
    <row r="274" s="13" customFormat="1">
      <c r="A274" s="13"/>
      <c r="B274" s="235"/>
      <c r="C274" s="236"/>
      <c r="D274" s="228" t="s">
        <v>142</v>
      </c>
      <c r="E274" s="237" t="s">
        <v>28</v>
      </c>
      <c r="F274" s="238" t="s">
        <v>760</v>
      </c>
      <c r="G274" s="236"/>
      <c r="H274" s="239">
        <v>138.59999999999999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142</v>
      </c>
      <c r="AU274" s="245" t="s">
        <v>81</v>
      </c>
      <c r="AV274" s="13" t="s">
        <v>81</v>
      </c>
      <c r="AW274" s="13" t="s">
        <v>34</v>
      </c>
      <c r="AX274" s="13" t="s">
        <v>72</v>
      </c>
      <c r="AY274" s="245" t="s">
        <v>129</v>
      </c>
    </row>
    <row r="275" s="14" customFormat="1">
      <c r="A275" s="14"/>
      <c r="B275" s="246"/>
      <c r="C275" s="247"/>
      <c r="D275" s="228" t="s">
        <v>142</v>
      </c>
      <c r="E275" s="248" t="s">
        <v>28</v>
      </c>
      <c r="F275" s="249" t="s">
        <v>219</v>
      </c>
      <c r="G275" s="247"/>
      <c r="H275" s="250">
        <v>138.59999999999999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142</v>
      </c>
      <c r="AU275" s="256" t="s">
        <v>81</v>
      </c>
      <c r="AV275" s="14" t="s">
        <v>136</v>
      </c>
      <c r="AW275" s="14" t="s">
        <v>34</v>
      </c>
      <c r="AX275" s="14" t="s">
        <v>79</v>
      </c>
      <c r="AY275" s="256" t="s">
        <v>129</v>
      </c>
    </row>
    <row r="276" s="13" customFormat="1">
      <c r="A276" s="13"/>
      <c r="B276" s="235"/>
      <c r="C276" s="236"/>
      <c r="D276" s="228" t="s">
        <v>142</v>
      </c>
      <c r="E276" s="236"/>
      <c r="F276" s="238" t="s">
        <v>763</v>
      </c>
      <c r="G276" s="236"/>
      <c r="H276" s="239">
        <v>141.37200000000001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142</v>
      </c>
      <c r="AU276" s="245" t="s">
        <v>81</v>
      </c>
      <c r="AV276" s="13" t="s">
        <v>81</v>
      </c>
      <c r="AW276" s="13" t="s">
        <v>4</v>
      </c>
      <c r="AX276" s="13" t="s">
        <v>79</v>
      </c>
      <c r="AY276" s="245" t="s">
        <v>129</v>
      </c>
    </row>
    <row r="277" s="2" customFormat="1" ht="24.15" customHeight="1">
      <c r="A277" s="41"/>
      <c r="B277" s="42"/>
      <c r="C277" s="215" t="s">
        <v>372</v>
      </c>
      <c r="D277" s="215" t="s">
        <v>131</v>
      </c>
      <c r="E277" s="216" t="s">
        <v>764</v>
      </c>
      <c r="F277" s="217" t="s">
        <v>765</v>
      </c>
      <c r="G277" s="218" t="s">
        <v>134</v>
      </c>
      <c r="H277" s="219">
        <v>4.2000000000000002</v>
      </c>
      <c r="I277" s="220"/>
      <c r="J277" s="221">
        <f>ROUND(I277*H277,2)</f>
        <v>0</v>
      </c>
      <c r="K277" s="217" t="s">
        <v>135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136</v>
      </c>
      <c r="AT277" s="226" t="s">
        <v>131</v>
      </c>
      <c r="AU277" s="226" t="s">
        <v>81</v>
      </c>
      <c r="AY277" s="20" t="s">
        <v>129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136</v>
      </c>
      <c r="BM277" s="226" t="s">
        <v>548</v>
      </c>
    </row>
    <row r="278" s="2" customFormat="1">
      <c r="A278" s="41"/>
      <c r="B278" s="42"/>
      <c r="C278" s="43"/>
      <c r="D278" s="228" t="s">
        <v>138</v>
      </c>
      <c r="E278" s="43"/>
      <c r="F278" s="229" t="s">
        <v>766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138</v>
      </c>
      <c r="AU278" s="20" t="s">
        <v>81</v>
      </c>
    </row>
    <row r="279" s="2" customFormat="1">
      <c r="A279" s="41"/>
      <c r="B279" s="42"/>
      <c r="C279" s="43"/>
      <c r="D279" s="233" t="s">
        <v>140</v>
      </c>
      <c r="E279" s="43"/>
      <c r="F279" s="234" t="s">
        <v>767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140</v>
      </c>
      <c r="AU279" s="20" t="s">
        <v>81</v>
      </c>
    </row>
    <row r="280" s="13" customFormat="1">
      <c r="A280" s="13"/>
      <c r="B280" s="235"/>
      <c r="C280" s="236"/>
      <c r="D280" s="228" t="s">
        <v>142</v>
      </c>
      <c r="E280" s="237" t="s">
        <v>28</v>
      </c>
      <c r="F280" s="238" t="s">
        <v>768</v>
      </c>
      <c r="G280" s="236"/>
      <c r="H280" s="239">
        <v>4.2000000000000002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142</v>
      </c>
      <c r="AU280" s="245" t="s">
        <v>81</v>
      </c>
      <c r="AV280" s="13" t="s">
        <v>81</v>
      </c>
      <c r="AW280" s="13" t="s">
        <v>34</v>
      </c>
      <c r="AX280" s="13" t="s">
        <v>72</v>
      </c>
      <c r="AY280" s="245" t="s">
        <v>129</v>
      </c>
    </row>
    <row r="281" s="14" customFormat="1">
      <c r="A281" s="14"/>
      <c r="B281" s="246"/>
      <c r="C281" s="247"/>
      <c r="D281" s="228" t="s">
        <v>142</v>
      </c>
      <c r="E281" s="248" t="s">
        <v>28</v>
      </c>
      <c r="F281" s="249" t="s">
        <v>156</v>
      </c>
      <c r="G281" s="247"/>
      <c r="H281" s="250">
        <v>4.2000000000000002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142</v>
      </c>
      <c r="AU281" s="256" t="s">
        <v>81</v>
      </c>
      <c r="AV281" s="14" t="s">
        <v>136</v>
      </c>
      <c r="AW281" s="14" t="s">
        <v>34</v>
      </c>
      <c r="AX281" s="14" t="s">
        <v>79</v>
      </c>
      <c r="AY281" s="256" t="s">
        <v>129</v>
      </c>
    </row>
    <row r="282" s="2" customFormat="1" ht="24.15" customHeight="1">
      <c r="A282" s="41"/>
      <c r="B282" s="42"/>
      <c r="C282" s="258" t="s">
        <v>379</v>
      </c>
      <c r="D282" s="258" t="s">
        <v>194</v>
      </c>
      <c r="E282" s="259" t="s">
        <v>769</v>
      </c>
      <c r="F282" s="260" t="s">
        <v>770</v>
      </c>
      <c r="G282" s="261" t="s">
        <v>134</v>
      </c>
      <c r="H282" s="262">
        <v>4.4100000000000001</v>
      </c>
      <c r="I282" s="263"/>
      <c r="J282" s="264">
        <f>ROUND(I282*H282,2)</f>
        <v>0</v>
      </c>
      <c r="K282" s="260" t="s">
        <v>28</v>
      </c>
      <c r="L282" s="265"/>
      <c r="M282" s="266" t="s">
        <v>28</v>
      </c>
      <c r="N282" s="267" t="s">
        <v>43</v>
      </c>
      <c r="O282" s="87"/>
      <c r="P282" s="224">
        <f>O282*H282</f>
        <v>0</v>
      </c>
      <c r="Q282" s="224">
        <v>0.0010499999999999999</v>
      </c>
      <c r="R282" s="224">
        <f>Q282*H282</f>
        <v>0.0046305000000000001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152</v>
      </c>
      <c r="AT282" s="226" t="s">
        <v>194</v>
      </c>
      <c r="AU282" s="226" t="s">
        <v>81</v>
      </c>
      <c r="AY282" s="20" t="s">
        <v>129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79</v>
      </c>
      <c r="BK282" s="227">
        <f>ROUND(I282*H282,2)</f>
        <v>0</v>
      </c>
      <c r="BL282" s="20" t="s">
        <v>136</v>
      </c>
      <c r="BM282" s="226" t="s">
        <v>559</v>
      </c>
    </row>
    <row r="283" s="2" customFormat="1">
      <c r="A283" s="41"/>
      <c r="B283" s="42"/>
      <c r="C283" s="43"/>
      <c r="D283" s="228" t="s">
        <v>138</v>
      </c>
      <c r="E283" s="43"/>
      <c r="F283" s="229" t="s">
        <v>770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138</v>
      </c>
      <c r="AU283" s="20" t="s">
        <v>81</v>
      </c>
    </row>
    <row r="284" s="13" customFormat="1">
      <c r="A284" s="13"/>
      <c r="B284" s="235"/>
      <c r="C284" s="236"/>
      <c r="D284" s="228" t="s">
        <v>142</v>
      </c>
      <c r="E284" s="237" t="s">
        <v>28</v>
      </c>
      <c r="F284" s="238" t="s">
        <v>771</v>
      </c>
      <c r="G284" s="236"/>
      <c r="H284" s="239">
        <v>4.2000000000000002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142</v>
      </c>
      <c r="AU284" s="245" t="s">
        <v>81</v>
      </c>
      <c r="AV284" s="13" t="s">
        <v>81</v>
      </c>
      <c r="AW284" s="13" t="s">
        <v>34</v>
      </c>
      <c r="AX284" s="13" t="s">
        <v>72</v>
      </c>
      <c r="AY284" s="245" t="s">
        <v>129</v>
      </c>
    </row>
    <row r="285" s="14" customFormat="1">
      <c r="A285" s="14"/>
      <c r="B285" s="246"/>
      <c r="C285" s="247"/>
      <c r="D285" s="228" t="s">
        <v>142</v>
      </c>
      <c r="E285" s="248" t="s">
        <v>28</v>
      </c>
      <c r="F285" s="249" t="s">
        <v>219</v>
      </c>
      <c r="G285" s="247"/>
      <c r="H285" s="250">
        <v>4.2000000000000002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142</v>
      </c>
      <c r="AU285" s="256" t="s">
        <v>81</v>
      </c>
      <c r="AV285" s="14" t="s">
        <v>136</v>
      </c>
      <c r="AW285" s="14" t="s">
        <v>34</v>
      </c>
      <c r="AX285" s="14" t="s">
        <v>79</v>
      </c>
      <c r="AY285" s="256" t="s">
        <v>129</v>
      </c>
    </row>
    <row r="286" s="13" customFormat="1">
      <c r="A286" s="13"/>
      <c r="B286" s="235"/>
      <c r="C286" s="236"/>
      <c r="D286" s="228" t="s">
        <v>142</v>
      </c>
      <c r="E286" s="236"/>
      <c r="F286" s="238" t="s">
        <v>772</v>
      </c>
      <c r="G286" s="236"/>
      <c r="H286" s="239">
        <v>4.4100000000000001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142</v>
      </c>
      <c r="AU286" s="245" t="s">
        <v>81</v>
      </c>
      <c r="AV286" s="13" t="s">
        <v>81</v>
      </c>
      <c r="AW286" s="13" t="s">
        <v>4</v>
      </c>
      <c r="AX286" s="13" t="s">
        <v>79</v>
      </c>
      <c r="AY286" s="245" t="s">
        <v>129</v>
      </c>
    </row>
    <row r="287" s="2" customFormat="1" ht="24.15" customHeight="1">
      <c r="A287" s="41"/>
      <c r="B287" s="42"/>
      <c r="C287" s="215" t="s">
        <v>383</v>
      </c>
      <c r="D287" s="215" t="s">
        <v>131</v>
      </c>
      <c r="E287" s="216" t="s">
        <v>773</v>
      </c>
      <c r="F287" s="217" t="s">
        <v>774</v>
      </c>
      <c r="G287" s="218" t="s">
        <v>368</v>
      </c>
      <c r="H287" s="219">
        <v>52</v>
      </c>
      <c r="I287" s="220"/>
      <c r="J287" s="221">
        <f>ROUND(I287*H287,2)</f>
        <v>0</v>
      </c>
      <c r="K287" s="217" t="s">
        <v>135</v>
      </c>
      <c r="L287" s="47"/>
      <c r="M287" s="222" t="s">
        <v>28</v>
      </c>
      <c r="N287" s="223" t="s">
        <v>43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136</v>
      </c>
      <c r="AT287" s="226" t="s">
        <v>131</v>
      </c>
      <c r="AU287" s="226" t="s">
        <v>81</v>
      </c>
      <c r="AY287" s="20" t="s">
        <v>129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136</v>
      </c>
      <c r="BM287" s="226" t="s">
        <v>775</v>
      </c>
    </row>
    <row r="288" s="2" customFormat="1">
      <c r="A288" s="41"/>
      <c r="B288" s="42"/>
      <c r="C288" s="43"/>
      <c r="D288" s="228" t="s">
        <v>138</v>
      </c>
      <c r="E288" s="43"/>
      <c r="F288" s="229" t="s">
        <v>776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138</v>
      </c>
      <c r="AU288" s="20" t="s">
        <v>81</v>
      </c>
    </row>
    <row r="289" s="2" customFormat="1">
      <c r="A289" s="41"/>
      <c r="B289" s="42"/>
      <c r="C289" s="43"/>
      <c r="D289" s="233" t="s">
        <v>140</v>
      </c>
      <c r="E289" s="43"/>
      <c r="F289" s="234" t="s">
        <v>777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140</v>
      </c>
      <c r="AU289" s="20" t="s">
        <v>81</v>
      </c>
    </row>
    <row r="290" s="13" customFormat="1">
      <c r="A290" s="13"/>
      <c r="B290" s="235"/>
      <c r="C290" s="236"/>
      <c r="D290" s="228" t="s">
        <v>142</v>
      </c>
      <c r="E290" s="237" t="s">
        <v>28</v>
      </c>
      <c r="F290" s="238" t="s">
        <v>778</v>
      </c>
      <c r="G290" s="236"/>
      <c r="H290" s="239">
        <v>52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142</v>
      </c>
      <c r="AU290" s="245" t="s">
        <v>81</v>
      </c>
      <c r="AV290" s="13" t="s">
        <v>81</v>
      </c>
      <c r="AW290" s="13" t="s">
        <v>34</v>
      </c>
      <c r="AX290" s="13" t="s">
        <v>79</v>
      </c>
      <c r="AY290" s="245" t="s">
        <v>129</v>
      </c>
    </row>
    <row r="291" s="2" customFormat="1" ht="16.5" customHeight="1">
      <c r="A291" s="41"/>
      <c r="B291" s="42"/>
      <c r="C291" s="258" t="s">
        <v>387</v>
      </c>
      <c r="D291" s="258" t="s">
        <v>194</v>
      </c>
      <c r="E291" s="259" t="s">
        <v>779</v>
      </c>
      <c r="F291" s="260" t="s">
        <v>780</v>
      </c>
      <c r="G291" s="261" t="s">
        <v>368</v>
      </c>
      <c r="H291" s="262">
        <v>26</v>
      </c>
      <c r="I291" s="263"/>
      <c r="J291" s="264">
        <f>ROUND(I291*H291,2)</f>
        <v>0</v>
      </c>
      <c r="K291" s="260" t="s">
        <v>28</v>
      </c>
      <c r="L291" s="265"/>
      <c r="M291" s="266" t="s">
        <v>28</v>
      </c>
      <c r="N291" s="267" t="s">
        <v>43</v>
      </c>
      <c r="O291" s="87"/>
      <c r="P291" s="224">
        <f>O291*H291</f>
        <v>0</v>
      </c>
      <c r="Q291" s="224">
        <v>0.00016000000000000001</v>
      </c>
      <c r="R291" s="224">
        <f>Q291*H291</f>
        <v>0.0041600000000000005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152</v>
      </c>
      <c r="AT291" s="226" t="s">
        <v>194</v>
      </c>
      <c r="AU291" s="226" t="s">
        <v>81</v>
      </c>
      <c r="AY291" s="20" t="s">
        <v>129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136</v>
      </c>
      <c r="BM291" s="226" t="s">
        <v>781</v>
      </c>
    </row>
    <row r="292" s="2" customFormat="1">
      <c r="A292" s="41"/>
      <c r="B292" s="42"/>
      <c r="C292" s="43"/>
      <c r="D292" s="228" t="s">
        <v>138</v>
      </c>
      <c r="E292" s="43"/>
      <c r="F292" s="229" t="s">
        <v>780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138</v>
      </c>
      <c r="AU292" s="20" t="s">
        <v>81</v>
      </c>
    </row>
    <row r="293" s="13" customFormat="1">
      <c r="A293" s="13"/>
      <c r="B293" s="235"/>
      <c r="C293" s="236"/>
      <c r="D293" s="228" t="s">
        <v>142</v>
      </c>
      <c r="E293" s="237" t="s">
        <v>28</v>
      </c>
      <c r="F293" s="238" t="s">
        <v>201</v>
      </c>
      <c r="G293" s="236"/>
      <c r="H293" s="239">
        <v>26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142</v>
      </c>
      <c r="AU293" s="245" t="s">
        <v>81</v>
      </c>
      <c r="AV293" s="13" t="s">
        <v>81</v>
      </c>
      <c r="AW293" s="13" t="s">
        <v>34</v>
      </c>
      <c r="AX293" s="13" t="s">
        <v>79</v>
      </c>
      <c r="AY293" s="245" t="s">
        <v>129</v>
      </c>
    </row>
    <row r="294" s="2" customFormat="1" ht="16.5" customHeight="1">
      <c r="A294" s="41"/>
      <c r="B294" s="42"/>
      <c r="C294" s="258" t="s">
        <v>391</v>
      </c>
      <c r="D294" s="258" t="s">
        <v>194</v>
      </c>
      <c r="E294" s="259" t="s">
        <v>782</v>
      </c>
      <c r="F294" s="260" t="s">
        <v>783</v>
      </c>
      <c r="G294" s="261" t="s">
        <v>368</v>
      </c>
      <c r="H294" s="262">
        <v>20</v>
      </c>
      <c r="I294" s="263"/>
      <c r="J294" s="264">
        <f>ROUND(I294*H294,2)</f>
        <v>0</v>
      </c>
      <c r="K294" s="260" t="s">
        <v>28</v>
      </c>
      <c r="L294" s="265"/>
      <c r="M294" s="266" t="s">
        <v>28</v>
      </c>
      <c r="N294" s="267" t="s">
        <v>43</v>
      </c>
      <c r="O294" s="87"/>
      <c r="P294" s="224">
        <f>O294*H294</f>
        <v>0</v>
      </c>
      <c r="Q294" s="224">
        <v>0.00010000000000000001</v>
      </c>
      <c r="R294" s="224">
        <f>Q294*H294</f>
        <v>0.002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152</v>
      </c>
      <c r="AT294" s="226" t="s">
        <v>194</v>
      </c>
      <c r="AU294" s="226" t="s">
        <v>81</v>
      </c>
      <c r="AY294" s="20" t="s">
        <v>129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79</v>
      </c>
      <c r="BK294" s="227">
        <f>ROUND(I294*H294,2)</f>
        <v>0</v>
      </c>
      <c r="BL294" s="20" t="s">
        <v>136</v>
      </c>
      <c r="BM294" s="226" t="s">
        <v>784</v>
      </c>
    </row>
    <row r="295" s="2" customFormat="1">
      <c r="A295" s="41"/>
      <c r="B295" s="42"/>
      <c r="C295" s="43"/>
      <c r="D295" s="228" t="s">
        <v>138</v>
      </c>
      <c r="E295" s="43"/>
      <c r="F295" s="229" t="s">
        <v>783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138</v>
      </c>
      <c r="AU295" s="20" t="s">
        <v>81</v>
      </c>
    </row>
    <row r="296" s="13" customFormat="1">
      <c r="A296" s="13"/>
      <c r="B296" s="235"/>
      <c r="C296" s="236"/>
      <c r="D296" s="228" t="s">
        <v>142</v>
      </c>
      <c r="E296" s="237" t="s">
        <v>28</v>
      </c>
      <c r="F296" s="238" t="s">
        <v>269</v>
      </c>
      <c r="G296" s="236"/>
      <c r="H296" s="239">
        <v>20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142</v>
      </c>
      <c r="AU296" s="245" t="s">
        <v>81</v>
      </c>
      <c r="AV296" s="13" t="s">
        <v>81</v>
      </c>
      <c r="AW296" s="13" t="s">
        <v>34</v>
      </c>
      <c r="AX296" s="13" t="s">
        <v>79</v>
      </c>
      <c r="AY296" s="245" t="s">
        <v>129</v>
      </c>
    </row>
    <row r="297" s="2" customFormat="1" ht="21.75" customHeight="1">
      <c r="A297" s="41"/>
      <c r="B297" s="42"/>
      <c r="C297" s="258" t="s">
        <v>396</v>
      </c>
      <c r="D297" s="258" t="s">
        <v>194</v>
      </c>
      <c r="E297" s="259" t="s">
        <v>785</v>
      </c>
      <c r="F297" s="260" t="s">
        <v>786</v>
      </c>
      <c r="G297" s="261" t="s">
        <v>368</v>
      </c>
      <c r="H297" s="262">
        <v>6</v>
      </c>
      <c r="I297" s="263"/>
      <c r="J297" s="264">
        <f>ROUND(I297*H297,2)</f>
        <v>0</v>
      </c>
      <c r="K297" s="260" t="s">
        <v>28</v>
      </c>
      <c r="L297" s="265"/>
      <c r="M297" s="266" t="s">
        <v>28</v>
      </c>
      <c r="N297" s="267" t="s">
        <v>43</v>
      </c>
      <c r="O297" s="87"/>
      <c r="P297" s="224">
        <f>O297*H297</f>
        <v>0</v>
      </c>
      <c r="Q297" s="224">
        <v>0.00013999999999999999</v>
      </c>
      <c r="R297" s="224">
        <f>Q297*H297</f>
        <v>0.00083999999999999993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152</v>
      </c>
      <c r="AT297" s="226" t="s">
        <v>194</v>
      </c>
      <c r="AU297" s="226" t="s">
        <v>81</v>
      </c>
      <c r="AY297" s="20" t="s">
        <v>129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79</v>
      </c>
      <c r="BK297" s="227">
        <f>ROUND(I297*H297,2)</f>
        <v>0</v>
      </c>
      <c r="BL297" s="20" t="s">
        <v>136</v>
      </c>
      <c r="BM297" s="226" t="s">
        <v>787</v>
      </c>
    </row>
    <row r="298" s="2" customFormat="1">
      <c r="A298" s="41"/>
      <c r="B298" s="42"/>
      <c r="C298" s="43"/>
      <c r="D298" s="228" t="s">
        <v>138</v>
      </c>
      <c r="E298" s="43"/>
      <c r="F298" s="229" t="s">
        <v>786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138</v>
      </c>
      <c r="AU298" s="20" t="s">
        <v>81</v>
      </c>
    </row>
    <row r="299" s="13" customFormat="1">
      <c r="A299" s="13"/>
      <c r="B299" s="235"/>
      <c r="C299" s="236"/>
      <c r="D299" s="228" t="s">
        <v>142</v>
      </c>
      <c r="E299" s="237" t="s">
        <v>28</v>
      </c>
      <c r="F299" s="238" t="s">
        <v>171</v>
      </c>
      <c r="G299" s="236"/>
      <c r="H299" s="239">
        <v>6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142</v>
      </c>
      <c r="AU299" s="245" t="s">
        <v>81</v>
      </c>
      <c r="AV299" s="13" t="s">
        <v>81</v>
      </c>
      <c r="AW299" s="13" t="s">
        <v>34</v>
      </c>
      <c r="AX299" s="13" t="s">
        <v>79</v>
      </c>
      <c r="AY299" s="245" t="s">
        <v>129</v>
      </c>
    </row>
    <row r="300" s="2" customFormat="1" ht="24.15" customHeight="1">
      <c r="A300" s="41"/>
      <c r="B300" s="42"/>
      <c r="C300" s="215" t="s">
        <v>259</v>
      </c>
      <c r="D300" s="215" t="s">
        <v>131</v>
      </c>
      <c r="E300" s="216" t="s">
        <v>788</v>
      </c>
      <c r="F300" s="217" t="s">
        <v>789</v>
      </c>
      <c r="G300" s="218" t="s">
        <v>368</v>
      </c>
      <c r="H300" s="219">
        <v>2</v>
      </c>
      <c r="I300" s="220"/>
      <c r="J300" s="221">
        <f>ROUND(I300*H300,2)</f>
        <v>0</v>
      </c>
      <c r="K300" s="217" t="s">
        <v>135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136</v>
      </c>
      <c r="AT300" s="226" t="s">
        <v>131</v>
      </c>
      <c r="AU300" s="226" t="s">
        <v>81</v>
      </c>
      <c r="AY300" s="20" t="s">
        <v>129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136</v>
      </c>
      <c r="BM300" s="226" t="s">
        <v>790</v>
      </c>
    </row>
    <row r="301" s="2" customFormat="1">
      <c r="A301" s="41"/>
      <c r="B301" s="42"/>
      <c r="C301" s="43"/>
      <c r="D301" s="228" t="s">
        <v>138</v>
      </c>
      <c r="E301" s="43"/>
      <c r="F301" s="229" t="s">
        <v>791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138</v>
      </c>
      <c r="AU301" s="20" t="s">
        <v>81</v>
      </c>
    </row>
    <row r="302" s="2" customFormat="1">
      <c r="A302" s="41"/>
      <c r="B302" s="42"/>
      <c r="C302" s="43"/>
      <c r="D302" s="233" t="s">
        <v>140</v>
      </c>
      <c r="E302" s="43"/>
      <c r="F302" s="234" t="s">
        <v>792</v>
      </c>
      <c r="G302" s="43"/>
      <c r="H302" s="43"/>
      <c r="I302" s="230"/>
      <c r="J302" s="43"/>
      <c r="K302" s="43"/>
      <c r="L302" s="47"/>
      <c r="M302" s="231"/>
      <c r="N302" s="232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140</v>
      </c>
      <c r="AU302" s="20" t="s">
        <v>81</v>
      </c>
    </row>
    <row r="303" s="13" customFormat="1">
      <c r="A303" s="13"/>
      <c r="B303" s="235"/>
      <c r="C303" s="236"/>
      <c r="D303" s="228" t="s">
        <v>142</v>
      </c>
      <c r="E303" s="237" t="s">
        <v>28</v>
      </c>
      <c r="F303" s="238" t="s">
        <v>793</v>
      </c>
      <c r="G303" s="236"/>
      <c r="H303" s="239">
        <v>2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142</v>
      </c>
      <c r="AU303" s="245" t="s">
        <v>81</v>
      </c>
      <c r="AV303" s="13" t="s">
        <v>81</v>
      </c>
      <c r="AW303" s="13" t="s">
        <v>34</v>
      </c>
      <c r="AX303" s="13" t="s">
        <v>79</v>
      </c>
      <c r="AY303" s="245" t="s">
        <v>129</v>
      </c>
    </row>
    <row r="304" s="2" customFormat="1" ht="16.5" customHeight="1">
      <c r="A304" s="41"/>
      <c r="B304" s="42"/>
      <c r="C304" s="258" t="s">
        <v>405</v>
      </c>
      <c r="D304" s="258" t="s">
        <v>194</v>
      </c>
      <c r="E304" s="259" t="s">
        <v>794</v>
      </c>
      <c r="F304" s="260" t="s">
        <v>795</v>
      </c>
      <c r="G304" s="261" t="s">
        <v>368</v>
      </c>
      <c r="H304" s="262">
        <v>1</v>
      </c>
      <c r="I304" s="263"/>
      <c r="J304" s="264">
        <f>ROUND(I304*H304,2)</f>
        <v>0</v>
      </c>
      <c r="K304" s="260" t="s">
        <v>28</v>
      </c>
      <c r="L304" s="265"/>
      <c r="M304" s="266" t="s">
        <v>28</v>
      </c>
      <c r="N304" s="267" t="s">
        <v>43</v>
      </c>
      <c r="O304" s="87"/>
      <c r="P304" s="224">
        <f>O304*H304</f>
        <v>0</v>
      </c>
      <c r="Q304" s="224">
        <v>0.00052999999999999998</v>
      </c>
      <c r="R304" s="224">
        <f>Q304*H304</f>
        <v>0.00052999999999999998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152</v>
      </c>
      <c r="AT304" s="226" t="s">
        <v>194</v>
      </c>
      <c r="AU304" s="226" t="s">
        <v>81</v>
      </c>
      <c r="AY304" s="20" t="s">
        <v>129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79</v>
      </c>
      <c r="BK304" s="227">
        <f>ROUND(I304*H304,2)</f>
        <v>0</v>
      </c>
      <c r="BL304" s="20" t="s">
        <v>136</v>
      </c>
      <c r="BM304" s="226" t="s">
        <v>796</v>
      </c>
    </row>
    <row r="305" s="2" customFormat="1">
      <c r="A305" s="41"/>
      <c r="B305" s="42"/>
      <c r="C305" s="43"/>
      <c r="D305" s="228" t="s">
        <v>138</v>
      </c>
      <c r="E305" s="43"/>
      <c r="F305" s="229" t="s">
        <v>795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138</v>
      </c>
      <c r="AU305" s="20" t="s">
        <v>81</v>
      </c>
    </row>
    <row r="306" s="13" customFormat="1">
      <c r="A306" s="13"/>
      <c r="B306" s="235"/>
      <c r="C306" s="236"/>
      <c r="D306" s="228" t="s">
        <v>142</v>
      </c>
      <c r="E306" s="237" t="s">
        <v>28</v>
      </c>
      <c r="F306" s="238" t="s">
        <v>79</v>
      </c>
      <c r="G306" s="236"/>
      <c r="H306" s="239">
        <v>1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142</v>
      </c>
      <c r="AU306" s="245" t="s">
        <v>81</v>
      </c>
      <c r="AV306" s="13" t="s">
        <v>81</v>
      </c>
      <c r="AW306" s="13" t="s">
        <v>34</v>
      </c>
      <c r="AX306" s="13" t="s">
        <v>79</v>
      </c>
      <c r="AY306" s="245" t="s">
        <v>129</v>
      </c>
    </row>
    <row r="307" s="2" customFormat="1" ht="16.5" customHeight="1">
      <c r="A307" s="41"/>
      <c r="B307" s="42"/>
      <c r="C307" s="258" t="s">
        <v>254</v>
      </c>
      <c r="D307" s="258" t="s">
        <v>194</v>
      </c>
      <c r="E307" s="259" t="s">
        <v>797</v>
      </c>
      <c r="F307" s="260" t="s">
        <v>798</v>
      </c>
      <c r="G307" s="261" t="s">
        <v>368</v>
      </c>
      <c r="H307" s="262">
        <v>1</v>
      </c>
      <c r="I307" s="263"/>
      <c r="J307" s="264">
        <f>ROUND(I307*H307,2)</f>
        <v>0</v>
      </c>
      <c r="K307" s="260" t="s">
        <v>28</v>
      </c>
      <c r="L307" s="265"/>
      <c r="M307" s="266" t="s">
        <v>28</v>
      </c>
      <c r="N307" s="267" t="s">
        <v>43</v>
      </c>
      <c r="O307" s="87"/>
      <c r="P307" s="224">
        <f>O307*H307</f>
        <v>0</v>
      </c>
      <c r="Q307" s="224">
        <v>0.00044000000000000002</v>
      </c>
      <c r="R307" s="224">
        <f>Q307*H307</f>
        <v>0.00044000000000000002</v>
      </c>
      <c r="S307" s="224">
        <v>0</v>
      </c>
      <c r="T307" s="225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6" t="s">
        <v>152</v>
      </c>
      <c r="AT307" s="226" t="s">
        <v>194</v>
      </c>
      <c r="AU307" s="226" t="s">
        <v>81</v>
      </c>
      <c r="AY307" s="20" t="s">
        <v>129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20" t="s">
        <v>79</v>
      </c>
      <c r="BK307" s="227">
        <f>ROUND(I307*H307,2)</f>
        <v>0</v>
      </c>
      <c r="BL307" s="20" t="s">
        <v>136</v>
      </c>
      <c r="BM307" s="226" t="s">
        <v>799</v>
      </c>
    </row>
    <row r="308" s="2" customFormat="1">
      <c r="A308" s="41"/>
      <c r="B308" s="42"/>
      <c r="C308" s="43"/>
      <c r="D308" s="228" t="s">
        <v>138</v>
      </c>
      <c r="E308" s="43"/>
      <c r="F308" s="229" t="s">
        <v>798</v>
      </c>
      <c r="G308" s="43"/>
      <c r="H308" s="43"/>
      <c r="I308" s="230"/>
      <c r="J308" s="43"/>
      <c r="K308" s="43"/>
      <c r="L308" s="47"/>
      <c r="M308" s="231"/>
      <c r="N308" s="232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138</v>
      </c>
      <c r="AU308" s="20" t="s">
        <v>81</v>
      </c>
    </row>
    <row r="309" s="13" customFormat="1">
      <c r="A309" s="13"/>
      <c r="B309" s="235"/>
      <c r="C309" s="236"/>
      <c r="D309" s="228" t="s">
        <v>142</v>
      </c>
      <c r="E309" s="237" t="s">
        <v>28</v>
      </c>
      <c r="F309" s="238" t="s">
        <v>79</v>
      </c>
      <c r="G309" s="236"/>
      <c r="H309" s="239">
        <v>1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142</v>
      </c>
      <c r="AU309" s="245" t="s">
        <v>81</v>
      </c>
      <c r="AV309" s="13" t="s">
        <v>81</v>
      </c>
      <c r="AW309" s="13" t="s">
        <v>34</v>
      </c>
      <c r="AX309" s="13" t="s">
        <v>79</v>
      </c>
      <c r="AY309" s="245" t="s">
        <v>129</v>
      </c>
    </row>
    <row r="310" s="2" customFormat="1" ht="24.15" customHeight="1">
      <c r="A310" s="41"/>
      <c r="B310" s="42"/>
      <c r="C310" s="215" t="s">
        <v>415</v>
      </c>
      <c r="D310" s="215" t="s">
        <v>131</v>
      </c>
      <c r="E310" s="216" t="s">
        <v>800</v>
      </c>
      <c r="F310" s="217" t="s">
        <v>801</v>
      </c>
      <c r="G310" s="218" t="s">
        <v>134</v>
      </c>
      <c r="H310" s="219">
        <v>142.80000000000001</v>
      </c>
      <c r="I310" s="220"/>
      <c r="J310" s="221">
        <f>ROUND(I310*H310,2)</f>
        <v>0</v>
      </c>
      <c r="K310" s="217" t="s">
        <v>135</v>
      </c>
      <c r="L310" s="47"/>
      <c r="M310" s="222" t="s">
        <v>28</v>
      </c>
      <c r="N310" s="223" t="s">
        <v>43</v>
      </c>
      <c r="O310" s="87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6" t="s">
        <v>136</v>
      </c>
      <c r="AT310" s="226" t="s">
        <v>131</v>
      </c>
      <c r="AU310" s="226" t="s">
        <v>81</v>
      </c>
      <c r="AY310" s="20" t="s">
        <v>129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20" t="s">
        <v>79</v>
      </c>
      <c r="BK310" s="227">
        <f>ROUND(I310*H310,2)</f>
        <v>0</v>
      </c>
      <c r="BL310" s="20" t="s">
        <v>136</v>
      </c>
      <c r="BM310" s="226" t="s">
        <v>390</v>
      </c>
    </row>
    <row r="311" s="2" customFormat="1">
      <c r="A311" s="41"/>
      <c r="B311" s="42"/>
      <c r="C311" s="43"/>
      <c r="D311" s="228" t="s">
        <v>138</v>
      </c>
      <c r="E311" s="43"/>
      <c r="F311" s="229" t="s">
        <v>801</v>
      </c>
      <c r="G311" s="43"/>
      <c r="H311" s="43"/>
      <c r="I311" s="230"/>
      <c r="J311" s="43"/>
      <c r="K311" s="43"/>
      <c r="L311" s="47"/>
      <c r="M311" s="231"/>
      <c r="N311" s="232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138</v>
      </c>
      <c r="AU311" s="20" t="s">
        <v>81</v>
      </c>
    </row>
    <row r="312" s="2" customFormat="1">
      <c r="A312" s="41"/>
      <c r="B312" s="42"/>
      <c r="C312" s="43"/>
      <c r="D312" s="233" t="s">
        <v>140</v>
      </c>
      <c r="E312" s="43"/>
      <c r="F312" s="234" t="s">
        <v>802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140</v>
      </c>
      <c r="AU312" s="20" t="s">
        <v>81</v>
      </c>
    </row>
    <row r="313" s="13" customFormat="1">
      <c r="A313" s="13"/>
      <c r="B313" s="235"/>
      <c r="C313" s="236"/>
      <c r="D313" s="228" t="s">
        <v>142</v>
      </c>
      <c r="E313" s="237" t="s">
        <v>28</v>
      </c>
      <c r="F313" s="238" t="s">
        <v>803</v>
      </c>
      <c r="G313" s="236"/>
      <c r="H313" s="239">
        <v>142.80000000000001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142</v>
      </c>
      <c r="AU313" s="245" t="s">
        <v>81</v>
      </c>
      <c r="AV313" s="13" t="s">
        <v>81</v>
      </c>
      <c r="AW313" s="13" t="s">
        <v>34</v>
      </c>
      <c r="AX313" s="13" t="s">
        <v>72</v>
      </c>
      <c r="AY313" s="245" t="s">
        <v>129</v>
      </c>
    </row>
    <row r="314" s="14" customFormat="1">
      <c r="A314" s="14"/>
      <c r="B314" s="246"/>
      <c r="C314" s="247"/>
      <c r="D314" s="228" t="s">
        <v>142</v>
      </c>
      <c r="E314" s="248" t="s">
        <v>28</v>
      </c>
      <c r="F314" s="249" t="s">
        <v>156</v>
      </c>
      <c r="G314" s="247"/>
      <c r="H314" s="250">
        <v>142.80000000000001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142</v>
      </c>
      <c r="AU314" s="256" t="s">
        <v>81</v>
      </c>
      <c r="AV314" s="14" t="s">
        <v>136</v>
      </c>
      <c r="AW314" s="14" t="s">
        <v>34</v>
      </c>
      <c r="AX314" s="14" t="s">
        <v>79</v>
      </c>
      <c r="AY314" s="256" t="s">
        <v>129</v>
      </c>
    </row>
    <row r="315" s="2" customFormat="1" ht="16.5" customHeight="1">
      <c r="A315" s="41"/>
      <c r="B315" s="42"/>
      <c r="C315" s="215" t="s">
        <v>267</v>
      </c>
      <c r="D315" s="215" t="s">
        <v>131</v>
      </c>
      <c r="E315" s="216" t="s">
        <v>804</v>
      </c>
      <c r="F315" s="217" t="s">
        <v>805</v>
      </c>
      <c r="G315" s="218" t="s">
        <v>134</v>
      </c>
      <c r="H315" s="219">
        <v>142.80000000000001</v>
      </c>
      <c r="I315" s="220"/>
      <c r="J315" s="221">
        <f>ROUND(I315*H315,2)</f>
        <v>0</v>
      </c>
      <c r="K315" s="217" t="s">
        <v>135</v>
      </c>
      <c r="L315" s="47"/>
      <c r="M315" s="222" t="s">
        <v>28</v>
      </c>
      <c r="N315" s="223" t="s">
        <v>43</v>
      </c>
      <c r="O315" s="87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136</v>
      </c>
      <c r="AT315" s="226" t="s">
        <v>131</v>
      </c>
      <c r="AU315" s="226" t="s">
        <v>81</v>
      </c>
      <c r="AY315" s="20" t="s">
        <v>129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20" t="s">
        <v>79</v>
      </c>
      <c r="BK315" s="227">
        <f>ROUND(I315*H315,2)</f>
        <v>0</v>
      </c>
      <c r="BL315" s="20" t="s">
        <v>136</v>
      </c>
      <c r="BM315" s="226" t="s">
        <v>637</v>
      </c>
    </row>
    <row r="316" s="2" customFormat="1">
      <c r="A316" s="41"/>
      <c r="B316" s="42"/>
      <c r="C316" s="43"/>
      <c r="D316" s="228" t="s">
        <v>138</v>
      </c>
      <c r="E316" s="43"/>
      <c r="F316" s="229" t="s">
        <v>806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138</v>
      </c>
      <c r="AU316" s="20" t="s">
        <v>81</v>
      </c>
    </row>
    <row r="317" s="2" customFormat="1">
      <c r="A317" s="41"/>
      <c r="B317" s="42"/>
      <c r="C317" s="43"/>
      <c r="D317" s="233" t="s">
        <v>140</v>
      </c>
      <c r="E317" s="43"/>
      <c r="F317" s="234" t="s">
        <v>807</v>
      </c>
      <c r="G317" s="43"/>
      <c r="H317" s="43"/>
      <c r="I317" s="230"/>
      <c r="J317" s="43"/>
      <c r="K317" s="43"/>
      <c r="L317" s="47"/>
      <c r="M317" s="231"/>
      <c r="N317" s="232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140</v>
      </c>
      <c r="AU317" s="20" t="s">
        <v>81</v>
      </c>
    </row>
    <row r="318" s="13" customFormat="1">
      <c r="A318" s="13"/>
      <c r="B318" s="235"/>
      <c r="C318" s="236"/>
      <c r="D318" s="228" t="s">
        <v>142</v>
      </c>
      <c r="E318" s="237" t="s">
        <v>28</v>
      </c>
      <c r="F318" s="238" t="s">
        <v>803</v>
      </c>
      <c r="G318" s="236"/>
      <c r="H318" s="239">
        <v>142.80000000000001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142</v>
      </c>
      <c r="AU318" s="245" t="s">
        <v>81</v>
      </c>
      <c r="AV318" s="13" t="s">
        <v>81</v>
      </c>
      <c r="AW318" s="13" t="s">
        <v>34</v>
      </c>
      <c r="AX318" s="13" t="s">
        <v>72</v>
      </c>
      <c r="AY318" s="245" t="s">
        <v>129</v>
      </c>
    </row>
    <row r="319" s="14" customFormat="1">
      <c r="A319" s="14"/>
      <c r="B319" s="246"/>
      <c r="C319" s="247"/>
      <c r="D319" s="228" t="s">
        <v>142</v>
      </c>
      <c r="E319" s="248" t="s">
        <v>28</v>
      </c>
      <c r="F319" s="249" t="s">
        <v>156</v>
      </c>
      <c r="G319" s="247"/>
      <c r="H319" s="250">
        <v>142.80000000000001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142</v>
      </c>
      <c r="AU319" s="256" t="s">
        <v>81</v>
      </c>
      <c r="AV319" s="14" t="s">
        <v>136</v>
      </c>
      <c r="AW319" s="14" t="s">
        <v>34</v>
      </c>
      <c r="AX319" s="14" t="s">
        <v>79</v>
      </c>
      <c r="AY319" s="256" t="s">
        <v>129</v>
      </c>
    </row>
    <row r="320" s="2" customFormat="1" ht="16.5" customHeight="1">
      <c r="A320" s="41"/>
      <c r="B320" s="42"/>
      <c r="C320" s="215" t="s">
        <v>423</v>
      </c>
      <c r="D320" s="215" t="s">
        <v>131</v>
      </c>
      <c r="E320" s="216" t="s">
        <v>577</v>
      </c>
      <c r="F320" s="217" t="s">
        <v>578</v>
      </c>
      <c r="G320" s="218" t="s">
        <v>134</v>
      </c>
      <c r="H320" s="219">
        <v>142.80000000000001</v>
      </c>
      <c r="I320" s="220"/>
      <c r="J320" s="221">
        <f>ROUND(I320*H320,2)</f>
        <v>0</v>
      </c>
      <c r="K320" s="217" t="s">
        <v>135</v>
      </c>
      <c r="L320" s="47"/>
      <c r="M320" s="222" t="s">
        <v>28</v>
      </c>
      <c r="N320" s="223" t="s">
        <v>43</v>
      </c>
      <c r="O320" s="87"/>
      <c r="P320" s="224">
        <f>O320*H320</f>
        <v>0</v>
      </c>
      <c r="Q320" s="224">
        <v>0.00019000000000000001</v>
      </c>
      <c r="R320" s="224">
        <f>Q320*H320</f>
        <v>0.027132000000000003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136</v>
      </c>
      <c r="AT320" s="226" t="s">
        <v>131</v>
      </c>
      <c r="AU320" s="226" t="s">
        <v>81</v>
      </c>
      <c r="AY320" s="20" t="s">
        <v>129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79</v>
      </c>
      <c r="BK320" s="227">
        <f>ROUND(I320*H320,2)</f>
        <v>0</v>
      </c>
      <c r="BL320" s="20" t="s">
        <v>136</v>
      </c>
      <c r="BM320" s="226" t="s">
        <v>649</v>
      </c>
    </row>
    <row r="321" s="2" customFormat="1">
      <c r="A321" s="41"/>
      <c r="B321" s="42"/>
      <c r="C321" s="43"/>
      <c r="D321" s="228" t="s">
        <v>138</v>
      </c>
      <c r="E321" s="43"/>
      <c r="F321" s="229" t="s">
        <v>580</v>
      </c>
      <c r="G321" s="43"/>
      <c r="H321" s="43"/>
      <c r="I321" s="230"/>
      <c r="J321" s="43"/>
      <c r="K321" s="43"/>
      <c r="L321" s="47"/>
      <c r="M321" s="231"/>
      <c r="N321" s="232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138</v>
      </c>
      <c r="AU321" s="20" t="s">
        <v>81</v>
      </c>
    </row>
    <row r="322" s="2" customFormat="1">
      <c r="A322" s="41"/>
      <c r="B322" s="42"/>
      <c r="C322" s="43"/>
      <c r="D322" s="233" t="s">
        <v>140</v>
      </c>
      <c r="E322" s="43"/>
      <c r="F322" s="234" t="s">
        <v>581</v>
      </c>
      <c r="G322" s="43"/>
      <c r="H322" s="43"/>
      <c r="I322" s="230"/>
      <c r="J322" s="43"/>
      <c r="K322" s="43"/>
      <c r="L322" s="47"/>
      <c r="M322" s="231"/>
      <c r="N322" s="232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140</v>
      </c>
      <c r="AU322" s="20" t="s">
        <v>81</v>
      </c>
    </row>
    <row r="323" s="13" customFormat="1">
      <c r="A323" s="13"/>
      <c r="B323" s="235"/>
      <c r="C323" s="236"/>
      <c r="D323" s="228" t="s">
        <v>142</v>
      </c>
      <c r="E323" s="237" t="s">
        <v>28</v>
      </c>
      <c r="F323" s="238" t="s">
        <v>803</v>
      </c>
      <c r="G323" s="236"/>
      <c r="H323" s="239">
        <v>142.80000000000001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142</v>
      </c>
      <c r="AU323" s="245" t="s">
        <v>81</v>
      </c>
      <c r="AV323" s="13" t="s">
        <v>81</v>
      </c>
      <c r="AW323" s="13" t="s">
        <v>34</v>
      </c>
      <c r="AX323" s="13" t="s">
        <v>72</v>
      </c>
      <c r="AY323" s="245" t="s">
        <v>129</v>
      </c>
    </row>
    <row r="324" s="14" customFormat="1">
      <c r="A324" s="14"/>
      <c r="B324" s="246"/>
      <c r="C324" s="247"/>
      <c r="D324" s="228" t="s">
        <v>142</v>
      </c>
      <c r="E324" s="248" t="s">
        <v>28</v>
      </c>
      <c r="F324" s="249" t="s">
        <v>156</v>
      </c>
      <c r="G324" s="247"/>
      <c r="H324" s="250">
        <v>142.80000000000001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142</v>
      </c>
      <c r="AU324" s="256" t="s">
        <v>81</v>
      </c>
      <c r="AV324" s="14" t="s">
        <v>136</v>
      </c>
      <c r="AW324" s="14" t="s">
        <v>34</v>
      </c>
      <c r="AX324" s="14" t="s">
        <v>79</v>
      </c>
      <c r="AY324" s="256" t="s">
        <v>129</v>
      </c>
    </row>
    <row r="325" s="2" customFormat="1" ht="21.75" customHeight="1">
      <c r="A325" s="41"/>
      <c r="B325" s="42"/>
      <c r="C325" s="215" t="s">
        <v>278</v>
      </c>
      <c r="D325" s="215" t="s">
        <v>131</v>
      </c>
      <c r="E325" s="216" t="s">
        <v>808</v>
      </c>
      <c r="F325" s="217" t="s">
        <v>809</v>
      </c>
      <c r="G325" s="218" t="s">
        <v>134</v>
      </c>
      <c r="H325" s="219">
        <v>127.3</v>
      </c>
      <c r="I325" s="220"/>
      <c r="J325" s="221">
        <f>ROUND(I325*H325,2)</f>
        <v>0</v>
      </c>
      <c r="K325" s="217" t="s">
        <v>135</v>
      </c>
      <c r="L325" s="47"/>
      <c r="M325" s="222" t="s">
        <v>28</v>
      </c>
      <c r="N325" s="223" t="s">
        <v>43</v>
      </c>
      <c r="O325" s="87"/>
      <c r="P325" s="224">
        <f>O325*H325</f>
        <v>0</v>
      </c>
      <c r="Q325" s="224">
        <v>6.0000000000000002E-05</v>
      </c>
      <c r="R325" s="224">
        <f>Q325*H325</f>
        <v>0.0076379999999999998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136</v>
      </c>
      <c r="AT325" s="226" t="s">
        <v>131</v>
      </c>
      <c r="AU325" s="226" t="s">
        <v>81</v>
      </c>
      <c r="AY325" s="20" t="s">
        <v>129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79</v>
      </c>
      <c r="BK325" s="227">
        <f>ROUND(I325*H325,2)</f>
        <v>0</v>
      </c>
      <c r="BL325" s="20" t="s">
        <v>136</v>
      </c>
      <c r="BM325" s="226" t="s">
        <v>810</v>
      </c>
    </row>
    <row r="326" s="2" customFormat="1">
      <c r="A326" s="41"/>
      <c r="B326" s="42"/>
      <c r="C326" s="43"/>
      <c r="D326" s="228" t="s">
        <v>138</v>
      </c>
      <c r="E326" s="43"/>
      <c r="F326" s="229" t="s">
        <v>811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138</v>
      </c>
      <c r="AU326" s="20" t="s">
        <v>81</v>
      </c>
    </row>
    <row r="327" s="2" customFormat="1">
      <c r="A327" s="41"/>
      <c r="B327" s="42"/>
      <c r="C327" s="43"/>
      <c r="D327" s="233" t="s">
        <v>140</v>
      </c>
      <c r="E327" s="43"/>
      <c r="F327" s="234" t="s">
        <v>812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140</v>
      </c>
      <c r="AU327" s="20" t="s">
        <v>81</v>
      </c>
    </row>
    <row r="328" s="13" customFormat="1">
      <c r="A328" s="13"/>
      <c r="B328" s="235"/>
      <c r="C328" s="236"/>
      <c r="D328" s="228" t="s">
        <v>142</v>
      </c>
      <c r="E328" s="237" t="s">
        <v>28</v>
      </c>
      <c r="F328" s="238" t="s">
        <v>813</v>
      </c>
      <c r="G328" s="236"/>
      <c r="H328" s="239">
        <v>127.3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142</v>
      </c>
      <c r="AU328" s="245" t="s">
        <v>81</v>
      </c>
      <c r="AV328" s="13" t="s">
        <v>81</v>
      </c>
      <c r="AW328" s="13" t="s">
        <v>34</v>
      </c>
      <c r="AX328" s="13" t="s">
        <v>72</v>
      </c>
      <c r="AY328" s="245" t="s">
        <v>129</v>
      </c>
    </row>
    <row r="329" s="14" customFormat="1">
      <c r="A329" s="14"/>
      <c r="B329" s="246"/>
      <c r="C329" s="247"/>
      <c r="D329" s="228" t="s">
        <v>142</v>
      </c>
      <c r="E329" s="248" t="s">
        <v>28</v>
      </c>
      <c r="F329" s="249" t="s">
        <v>156</v>
      </c>
      <c r="G329" s="247"/>
      <c r="H329" s="250">
        <v>127.3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142</v>
      </c>
      <c r="AU329" s="256" t="s">
        <v>81</v>
      </c>
      <c r="AV329" s="14" t="s">
        <v>136</v>
      </c>
      <c r="AW329" s="14" t="s">
        <v>34</v>
      </c>
      <c r="AX329" s="14" t="s">
        <v>79</v>
      </c>
      <c r="AY329" s="256" t="s">
        <v>129</v>
      </c>
    </row>
    <row r="330" s="12" customFormat="1" ht="22.8" customHeight="1">
      <c r="A330" s="12"/>
      <c r="B330" s="199"/>
      <c r="C330" s="200"/>
      <c r="D330" s="201" t="s">
        <v>71</v>
      </c>
      <c r="E330" s="213" t="s">
        <v>193</v>
      </c>
      <c r="F330" s="213" t="s">
        <v>588</v>
      </c>
      <c r="G330" s="200"/>
      <c r="H330" s="200"/>
      <c r="I330" s="203"/>
      <c r="J330" s="214">
        <f>BK330</f>
        <v>0</v>
      </c>
      <c r="K330" s="200"/>
      <c r="L330" s="205"/>
      <c r="M330" s="206"/>
      <c r="N330" s="207"/>
      <c r="O330" s="207"/>
      <c r="P330" s="208">
        <f>P331+SUM(P332:P357)</f>
        <v>0</v>
      </c>
      <c r="Q330" s="207"/>
      <c r="R330" s="208">
        <f>R331+SUM(R332:R357)</f>
        <v>5.1338120000000007</v>
      </c>
      <c r="S330" s="207"/>
      <c r="T330" s="209">
        <f>T331+SUM(T332:T357)</f>
        <v>55.217500000000001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0" t="s">
        <v>79</v>
      </c>
      <c r="AT330" s="211" t="s">
        <v>71</v>
      </c>
      <c r="AU330" s="211" t="s">
        <v>79</v>
      </c>
      <c r="AY330" s="210" t="s">
        <v>129</v>
      </c>
      <c r="BK330" s="212">
        <f>BK331+SUM(BK332:BK357)</f>
        <v>0</v>
      </c>
    </row>
    <row r="331" s="2" customFormat="1" ht="33" customHeight="1">
      <c r="A331" s="41"/>
      <c r="B331" s="42"/>
      <c r="C331" s="215" t="s">
        <v>436</v>
      </c>
      <c r="D331" s="215" t="s">
        <v>131</v>
      </c>
      <c r="E331" s="216" t="s">
        <v>814</v>
      </c>
      <c r="F331" s="217" t="s">
        <v>815</v>
      </c>
      <c r="G331" s="218" t="s">
        <v>134</v>
      </c>
      <c r="H331" s="219">
        <v>30</v>
      </c>
      <c r="I331" s="220"/>
      <c r="J331" s="221">
        <f>ROUND(I331*H331,2)</f>
        <v>0</v>
      </c>
      <c r="K331" s="217" t="s">
        <v>135</v>
      </c>
      <c r="L331" s="47"/>
      <c r="M331" s="222" t="s">
        <v>28</v>
      </c>
      <c r="N331" s="223" t="s">
        <v>43</v>
      </c>
      <c r="O331" s="87"/>
      <c r="P331" s="224">
        <f>O331*H331</f>
        <v>0</v>
      </c>
      <c r="Q331" s="224">
        <v>0.16850000000000001</v>
      </c>
      <c r="R331" s="224">
        <f>Q331*H331</f>
        <v>5.0550000000000006</v>
      </c>
      <c r="S331" s="224">
        <v>0</v>
      </c>
      <c r="T331" s="225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6" t="s">
        <v>136</v>
      </c>
      <c r="AT331" s="226" t="s">
        <v>131</v>
      </c>
      <c r="AU331" s="226" t="s">
        <v>81</v>
      </c>
      <c r="AY331" s="20" t="s">
        <v>129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20" t="s">
        <v>79</v>
      </c>
      <c r="BK331" s="227">
        <f>ROUND(I331*H331,2)</f>
        <v>0</v>
      </c>
      <c r="BL331" s="20" t="s">
        <v>136</v>
      </c>
      <c r="BM331" s="226" t="s">
        <v>402</v>
      </c>
    </row>
    <row r="332" s="2" customFormat="1">
      <c r="A332" s="41"/>
      <c r="B332" s="42"/>
      <c r="C332" s="43"/>
      <c r="D332" s="228" t="s">
        <v>138</v>
      </c>
      <c r="E332" s="43"/>
      <c r="F332" s="229" t="s">
        <v>816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138</v>
      </c>
      <c r="AU332" s="20" t="s">
        <v>81</v>
      </c>
    </row>
    <row r="333" s="2" customFormat="1">
      <c r="A333" s="41"/>
      <c r="B333" s="42"/>
      <c r="C333" s="43"/>
      <c r="D333" s="233" t="s">
        <v>140</v>
      </c>
      <c r="E333" s="43"/>
      <c r="F333" s="234" t="s">
        <v>817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140</v>
      </c>
      <c r="AU333" s="20" t="s">
        <v>81</v>
      </c>
    </row>
    <row r="334" s="13" customFormat="1">
      <c r="A334" s="13"/>
      <c r="B334" s="235"/>
      <c r="C334" s="236"/>
      <c r="D334" s="228" t="s">
        <v>142</v>
      </c>
      <c r="E334" s="237" t="s">
        <v>28</v>
      </c>
      <c r="F334" s="238" t="s">
        <v>818</v>
      </c>
      <c r="G334" s="236"/>
      <c r="H334" s="239">
        <v>30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142</v>
      </c>
      <c r="AU334" s="245" t="s">
        <v>81</v>
      </c>
      <c r="AV334" s="13" t="s">
        <v>81</v>
      </c>
      <c r="AW334" s="13" t="s">
        <v>34</v>
      </c>
      <c r="AX334" s="13" t="s">
        <v>72</v>
      </c>
      <c r="AY334" s="245" t="s">
        <v>129</v>
      </c>
    </row>
    <row r="335" s="14" customFormat="1">
      <c r="A335" s="14"/>
      <c r="B335" s="246"/>
      <c r="C335" s="247"/>
      <c r="D335" s="228" t="s">
        <v>142</v>
      </c>
      <c r="E335" s="248" t="s">
        <v>28</v>
      </c>
      <c r="F335" s="249" t="s">
        <v>156</v>
      </c>
      <c r="G335" s="247"/>
      <c r="H335" s="250">
        <v>30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142</v>
      </c>
      <c r="AU335" s="256" t="s">
        <v>81</v>
      </c>
      <c r="AV335" s="14" t="s">
        <v>136</v>
      </c>
      <c r="AW335" s="14" t="s">
        <v>34</v>
      </c>
      <c r="AX335" s="14" t="s">
        <v>79</v>
      </c>
      <c r="AY335" s="256" t="s">
        <v>129</v>
      </c>
    </row>
    <row r="336" s="2" customFormat="1" ht="33" customHeight="1">
      <c r="A336" s="41"/>
      <c r="B336" s="42"/>
      <c r="C336" s="215" t="s">
        <v>283</v>
      </c>
      <c r="D336" s="215" t="s">
        <v>131</v>
      </c>
      <c r="E336" s="216" t="s">
        <v>590</v>
      </c>
      <c r="F336" s="217" t="s">
        <v>591</v>
      </c>
      <c r="G336" s="218" t="s">
        <v>134</v>
      </c>
      <c r="H336" s="219">
        <v>129.19999999999999</v>
      </c>
      <c r="I336" s="220"/>
      <c r="J336" s="221">
        <f>ROUND(I336*H336,2)</f>
        <v>0</v>
      </c>
      <c r="K336" s="217" t="s">
        <v>135</v>
      </c>
      <c r="L336" s="47"/>
      <c r="M336" s="222" t="s">
        <v>28</v>
      </c>
      <c r="N336" s="223" t="s">
        <v>43</v>
      </c>
      <c r="O336" s="87"/>
      <c r="P336" s="224">
        <f>O336*H336</f>
        <v>0</v>
      </c>
      <c r="Q336" s="224">
        <v>0.00060999999999999997</v>
      </c>
      <c r="R336" s="224">
        <f>Q336*H336</f>
        <v>0.078811999999999993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136</v>
      </c>
      <c r="AT336" s="226" t="s">
        <v>131</v>
      </c>
      <c r="AU336" s="226" t="s">
        <v>81</v>
      </c>
      <c r="AY336" s="20" t="s">
        <v>129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79</v>
      </c>
      <c r="BK336" s="227">
        <f>ROUND(I336*H336,2)</f>
        <v>0</v>
      </c>
      <c r="BL336" s="20" t="s">
        <v>136</v>
      </c>
      <c r="BM336" s="226" t="s">
        <v>819</v>
      </c>
    </row>
    <row r="337" s="2" customFormat="1">
      <c r="A337" s="41"/>
      <c r="B337" s="42"/>
      <c r="C337" s="43"/>
      <c r="D337" s="228" t="s">
        <v>138</v>
      </c>
      <c r="E337" s="43"/>
      <c r="F337" s="229" t="s">
        <v>593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138</v>
      </c>
      <c r="AU337" s="20" t="s">
        <v>81</v>
      </c>
    </row>
    <row r="338" s="2" customFormat="1">
      <c r="A338" s="41"/>
      <c r="B338" s="42"/>
      <c r="C338" s="43"/>
      <c r="D338" s="233" t="s">
        <v>140</v>
      </c>
      <c r="E338" s="43"/>
      <c r="F338" s="234" t="s">
        <v>594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140</v>
      </c>
      <c r="AU338" s="20" t="s">
        <v>81</v>
      </c>
    </row>
    <row r="339" s="13" customFormat="1">
      <c r="A339" s="13"/>
      <c r="B339" s="235"/>
      <c r="C339" s="236"/>
      <c r="D339" s="228" t="s">
        <v>142</v>
      </c>
      <c r="E339" s="237" t="s">
        <v>28</v>
      </c>
      <c r="F339" s="238" t="s">
        <v>820</v>
      </c>
      <c r="G339" s="236"/>
      <c r="H339" s="239">
        <v>129.19999999999999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5" t="s">
        <v>142</v>
      </c>
      <c r="AU339" s="245" t="s">
        <v>81</v>
      </c>
      <c r="AV339" s="13" t="s">
        <v>81</v>
      </c>
      <c r="AW339" s="13" t="s">
        <v>34</v>
      </c>
      <c r="AX339" s="13" t="s">
        <v>72</v>
      </c>
      <c r="AY339" s="245" t="s">
        <v>129</v>
      </c>
    </row>
    <row r="340" s="14" customFormat="1">
      <c r="A340" s="14"/>
      <c r="B340" s="246"/>
      <c r="C340" s="247"/>
      <c r="D340" s="228" t="s">
        <v>142</v>
      </c>
      <c r="E340" s="248" t="s">
        <v>28</v>
      </c>
      <c r="F340" s="249" t="s">
        <v>219</v>
      </c>
      <c r="G340" s="247"/>
      <c r="H340" s="250">
        <v>129.19999999999999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6" t="s">
        <v>142</v>
      </c>
      <c r="AU340" s="256" t="s">
        <v>81</v>
      </c>
      <c r="AV340" s="14" t="s">
        <v>136</v>
      </c>
      <c r="AW340" s="14" t="s">
        <v>34</v>
      </c>
      <c r="AX340" s="14" t="s">
        <v>79</v>
      </c>
      <c r="AY340" s="256" t="s">
        <v>129</v>
      </c>
    </row>
    <row r="341" s="2" customFormat="1" ht="16.5" customHeight="1">
      <c r="A341" s="41"/>
      <c r="B341" s="42"/>
      <c r="C341" s="215" t="s">
        <v>446</v>
      </c>
      <c r="D341" s="215" t="s">
        <v>131</v>
      </c>
      <c r="E341" s="216" t="s">
        <v>596</v>
      </c>
      <c r="F341" s="217" t="s">
        <v>597</v>
      </c>
      <c r="G341" s="218" t="s">
        <v>134</v>
      </c>
      <c r="H341" s="219">
        <v>129.19999999999999</v>
      </c>
      <c r="I341" s="220"/>
      <c r="J341" s="221">
        <f>ROUND(I341*H341,2)</f>
        <v>0</v>
      </c>
      <c r="K341" s="217" t="s">
        <v>135</v>
      </c>
      <c r="L341" s="47"/>
      <c r="M341" s="222" t="s">
        <v>28</v>
      </c>
      <c r="N341" s="223" t="s">
        <v>43</v>
      </c>
      <c r="O341" s="87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136</v>
      </c>
      <c r="AT341" s="226" t="s">
        <v>131</v>
      </c>
      <c r="AU341" s="226" t="s">
        <v>81</v>
      </c>
      <c r="AY341" s="20" t="s">
        <v>129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79</v>
      </c>
      <c r="BK341" s="227">
        <f>ROUND(I341*H341,2)</f>
        <v>0</v>
      </c>
      <c r="BL341" s="20" t="s">
        <v>136</v>
      </c>
      <c r="BM341" s="226" t="s">
        <v>821</v>
      </c>
    </row>
    <row r="342" s="2" customFormat="1">
      <c r="A342" s="41"/>
      <c r="B342" s="42"/>
      <c r="C342" s="43"/>
      <c r="D342" s="228" t="s">
        <v>138</v>
      </c>
      <c r="E342" s="43"/>
      <c r="F342" s="229" t="s">
        <v>599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138</v>
      </c>
      <c r="AU342" s="20" t="s">
        <v>81</v>
      </c>
    </row>
    <row r="343" s="2" customFormat="1">
      <c r="A343" s="41"/>
      <c r="B343" s="42"/>
      <c r="C343" s="43"/>
      <c r="D343" s="233" t="s">
        <v>140</v>
      </c>
      <c r="E343" s="43"/>
      <c r="F343" s="234" t="s">
        <v>600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140</v>
      </c>
      <c r="AU343" s="20" t="s">
        <v>81</v>
      </c>
    </row>
    <row r="344" s="13" customFormat="1">
      <c r="A344" s="13"/>
      <c r="B344" s="235"/>
      <c r="C344" s="236"/>
      <c r="D344" s="228" t="s">
        <v>142</v>
      </c>
      <c r="E344" s="237" t="s">
        <v>28</v>
      </c>
      <c r="F344" s="238" t="s">
        <v>820</v>
      </c>
      <c r="G344" s="236"/>
      <c r="H344" s="239">
        <v>129.19999999999999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142</v>
      </c>
      <c r="AU344" s="245" t="s">
        <v>81</v>
      </c>
      <c r="AV344" s="13" t="s">
        <v>81</v>
      </c>
      <c r="AW344" s="13" t="s">
        <v>34</v>
      </c>
      <c r="AX344" s="13" t="s">
        <v>79</v>
      </c>
      <c r="AY344" s="245" t="s">
        <v>129</v>
      </c>
    </row>
    <row r="345" s="2" customFormat="1" ht="24.15" customHeight="1">
      <c r="A345" s="41"/>
      <c r="B345" s="42"/>
      <c r="C345" s="215" t="s">
        <v>290</v>
      </c>
      <c r="D345" s="215" t="s">
        <v>131</v>
      </c>
      <c r="E345" s="216" t="s">
        <v>822</v>
      </c>
      <c r="F345" s="217" t="s">
        <v>823</v>
      </c>
      <c r="G345" s="218" t="s">
        <v>134</v>
      </c>
      <c r="H345" s="219">
        <v>30</v>
      </c>
      <c r="I345" s="220"/>
      <c r="J345" s="221">
        <f>ROUND(I345*H345,2)</f>
        <v>0</v>
      </c>
      <c r="K345" s="217" t="s">
        <v>135</v>
      </c>
      <c r="L345" s="47"/>
      <c r="M345" s="222" t="s">
        <v>28</v>
      </c>
      <c r="N345" s="223" t="s">
        <v>43</v>
      </c>
      <c r="O345" s="87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136</v>
      </c>
      <c r="AT345" s="226" t="s">
        <v>131</v>
      </c>
      <c r="AU345" s="226" t="s">
        <v>81</v>
      </c>
      <c r="AY345" s="20" t="s">
        <v>129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0" t="s">
        <v>79</v>
      </c>
      <c r="BK345" s="227">
        <f>ROUND(I345*H345,2)</f>
        <v>0</v>
      </c>
      <c r="BL345" s="20" t="s">
        <v>136</v>
      </c>
      <c r="BM345" s="226" t="s">
        <v>824</v>
      </c>
    </row>
    <row r="346" s="2" customFormat="1">
      <c r="A346" s="41"/>
      <c r="B346" s="42"/>
      <c r="C346" s="43"/>
      <c r="D346" s="228" t="s">
        <v>138</v>
      </c>
      <c r="E346" s="43"/>
      <c r="F346" s="229" t="s">
        <v>825</v>
      </c>
      <c r="G346" s="43"/>
      <c r="H346" s="43"/>
      <c r="I346" s="230"/>
      <c r="J346" s="43"/>
      <c r="K346" s="43"/>
      <c r="L346" s="47"/>
      <c r="M346" s="231"/>
      <c r="N346" s="232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138</v>
      </c>
      <c r="AU346" s="20" t="s">
        <v>81</v>
      </c>
    </row>
    <row r="347" s="2" customFormat="1">
      <c r="A347" s="41"/>
      <c r="B347" s="42"/>
      <c r="C347" s="43"/>
      <c r="D347" s="233" t="s">
        <v>140</v>
      </c>
      <c r="E347" s="43"/>
      <c r="F347" s="234" t="s">
        <v>826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140</v>
      </c>
      <c r="AU347" s="20" t="s">
        <v>81</v>
      </c>
    </row>
    <row r="348" s="13" customFormat="1">
      <c r="A348" s="13"/>
      <c r="B348" s="235"/>
      <c r="C348" s="236"/>
      <c r="D348" s="228" t="s">
        <v>142</v>
      </c>
      <c r="E348" s="237" t="s">
        <v>28</v>
      </c>
      <c r="F348" s="238" t="s">
        <v>330</v>
      </c>
      <c r="G348" s="236"/>
      <c r="H348" s="239">
        <v>30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142</v>
      </c>
      <c r="AU348" s="245" t="s">
        <v>81</v>
      </c>
      <c r="AV348" s="13" t="s">
        <v>81</v>
      </c>
      <c r="AW348" s="13" t="s">
        <v>34</v>
      </c>
      <c r="AX348" s="13" t="s">
        <v>79</v>
      </c>
      <c r="AY348" s="245" t="s">
        <v>129</v>
      </c>
    </row>
    <row r="349" s="2" customFormat="1" ht="33" customHeight="1">
      <c r="A349" s="41"/>
      <c r="B349" s="42"/>
      <c r="C349" s="215" t="s">
        <v>455</v>
      </c>
      <c r="D349" s="215" t="s">
        <v>131</v>
      </c>
      <c r="E349" s="216" t="s">
        <v>827</v>
      </c>
      <c r="F349" s="217" t="s">
        <v>828</v>
      </c>
      <c r="G349" s="218" t="s">
        <v>159</v>
      </c>
      <c r="H349" s="219">
        <v>1.7</v>
      </c>
      <c r="I349" s="220"/>
      <c r="J349" s="221">
        <f>ROUND(I349*H349,2)</f>
        <v>0</v>
      </c>
      <c r="K349" s="217" t="s">
        <v>135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136</v>
      </c>
      <c r="AT349" s="226" t="s">
        <v>131</v>
      </c>
      <c r="AU349" s="226" t="s">
        <v>81</v>
      </c>
      <c r="AY349" s="20" t="s">
        <v>129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136</v>
      </c>
      <c r="BM349" s="226" t="s">
        <v>829</v>
      </c>
    </row>
    <row r="350" s="2" customFormat="1">
      <c r="A350" s="41"/>
      <c r="B350" s="42"/>
      <c r="C350" s="43"/>
      <c r="D350" s="228" t="s">
        <v>138</v>
      </c>
      <c r="E350" s="43"/>
      <c r="F350" s="229" t="s">
        <v>830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138</v>
      </c>
      <c r="AU350" s="20" t="s">
        <v>81</v>
      </c>
    </row>
    <row r="351" s="2" customFormat="1">
      <c r="A351" s="41"/>
      <c r="B351" s="42"/>
      <c r="C351" s="43"/>
      <c r="D351" s="233" t="s">
        <v>140</v>
      </c>
      <c r="E351" s="43"/>
      <c r="F351" s="234" t="s">
        <v>831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140</v>
      </c>
      <c r="AU351" s="20" t="s">
        <v>81</v>
      </c>
    </row>
    <row r="352" s="13" customFormat="1">
      <c r="A352" s="13"/>
      <c r="B352" s="235"/>
      <c r="C352" s="236"/>
      <c r="D352" s="228" t="s">
        <v>142</v>
      </c>
      <c r="E352" s="237" t="s">
        <v>28</v>
      </c>
      <c r="F352" s="238" t="s">
        <v>832</v>
      </c>
      <c r="G352" s="236"/>
      <c r="H352" s="239">
        <v>1.7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142</v>
      </c>
      <c r="AU352" s="245" t="s">
        <v>81</v>
      </c>
      <c r="AV352" s="13" t="s">
        <v>81</v>
      </c>
      <c r="AW352" s="13" t="s">
        <v>34</v>
      </c>
      <c r="AX352" s="13" t="s">
        <v>79</v>
      </c>
      <c r="AY352" s="245" t="s">
        <v>129</v>
      </c>
    </row>
    <row r="353" s="2" customFormat="1" ht="33" customHeight="1">
      <c r="A353" s="41"/>
      <c r="B353" s="42"/>
      <c r="C353" s="215" t="s">
        <v>294</v>
      </c>
      <c r="D353" s="215" t="s">
        <v>131</v>
      </c>
      <c r="E353" s="216" t="s">
        <v>833</v>
      </c>
      <c r="F353" s="217" t="s">
        <v>834</v>
      </c>
      <c r="G353" s="218" t="s">
        <v>159</v>
      </c>
      <c r="H353" s="219">
        <v>7.5</v>
      </c>
      <c r="I353" s="220"/>
      <c r="J353" s="221">
        <f>ROUND(I353*H353,2)</f>
        <v>0</v>
      </c>
      <c r="K353" s="217" t="s">
        <v>135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136</v>
      </c>
      <c r="AT353" s="226" t="s">
        <v>131</v>
      </c>
      <c r="AU353" s="226" t="s">
        <v>81</v>
      </c>
      <c r="AY353" s="20" t="s">
        <v>129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136</v>
      </c>
      <c r="BM353" s="226" t="s">
        <v>835</v>
      </c>
    </row>
    <row r="354" s="2" customFormat="1">
      <c r="A354" s="41"/>
      <c r="B354" s="42"/>
      <c r="C354" s="43"/>
      <c r="D354" s="228" t="s">
        <v>138</v>
      </c>
      <c r="E354" s="43"/>
      <c r="F354" s="229" t="s">
        <v>836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138</v>
      </c>
      <c r="AU354" s="20" t="s">
        <v>81</v>
      </c>
    </row>
    <row r="355" s="2" customFormat="1">
      <c r="A355" s="41"/>
      <c r="B355" s="42"/>
      <c r="C355" s="43"/>
      <c r="D355" s="233" t="s">
        <v>140</v>
      </c>
      <c r="E355" s="43"/>
      <c r="F355" s="234" t="s">
        <v>837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140</v>
      </c>
      <c r="AU355" s="20" t="s">
        <v>81</v>
      </c>
    </row>
    <row r="356" s="13" customFormat="1">
      <c r="A356" s="13"/>
      <c r="B356" s="235"/>
      <c r="C356" s="236"/>
      <c r="D356" s="228" t="s">
        <v>142</v>
      </c>
      <c r="E356" s="237" t="s">
        <v>28</v>
      </c>
      <c r="F356" s="238" t="s">
        <v>838</v>
      </c>
      <c r="G356" s="236"/>
      <c r="H356" s="239">
        <v>7.5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142</v>
      </c>
      <c r="AU356" s="245" t="s">
        <v>81</v>
      </c>
      <c r="AV356" s="13" t="s">
        <v>81</v>
      </c>
      <c r="AW356" s="13" t="s">
        <v>34</v>
      </c>
      <c r="AX356" s="13" t="s">
        <v>79</v>
      </c>
      <c r="AY356" s="245" t="s">
        <v>129</v>
      </c>
    </row>
    <row r="357" s="12" customFormat="1" ht="20.88" customHeight="1">
      <c r="A357" s="12"/>
      <c r="B357" s="199"/>
      <c r="C357" s="200"/>
      <c r="D357" s="201" t="s">
        <v>71</v>
      </c>
      <c r="E357" s="213" t="s">
        <v>601</v>
      </c>
      <c r="F357" s="213" t="s">
        <v>602</v>
      </c>
      <c r="G357" s="200"/>
      <c r="H357" s="200"/>
      <c r="I357" s="203"/>
      <c r="J357" s="214">
        <f>BK357</f>
        <v>0</v>
      </c>
      <c r="K357" s="200"/>
      <c r="L357" s="205"/>
      <c r="M357" s="206"/>
      <c r="N357" s="207"/>
      <c r="O357" s="207"/>
      <c r="P357" s="208">
        <f>SUM(P358:P381)</f>
        <v>0</v>
      </c>
      <c r="Q357" s="207"/>
      <c r="R357" s="208">
        <f>SUM(R358:R381)</f>
        <v>0</v>
      </c>
      <c r="S357" s="207"/>
      <c r="T357" s="209">
        <f>SUM(T358:T381)</f>
        <v>55.217500000000001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0" t="s">
        <v>79</v>
      </c>
      <c r="AT357" s="211" t="s">
        <v>71</v>
      </c>
      <c r="AU357" s="211" t="s">
        <v>81</v>
      </c>
      <c r="AY357" s="210" t="s">
        <v>129</v>
      </c>
      <c r="BK357" s="212">
        <f>SUM(BK358:BK381)</f>
        <v>0</v>
      </c>
    </row>
    <row r="358" s="2" customFormat="1" ht="24.15" customHeight="1">
      <c r="A358" s="41"/>
      <c r="B358" s="42"/>
      <c r="C358" s="215" t="s">
        <v>465</v>
      </c>
      <c r="D358" s="215" t="s">
        <v>131</v>
      </c>
      <c r="E358" s="216" t="s">
        <v>839</v>
      </c>
      <c r="F358" s="217" t="s">
        <v>840</v>
      </c>
      <c r="G358" s="218" t="s">
        <v>159</v>
      </c>
      <c r="H358" s="219">
        <v>1.7</v>
      </c>
      <c r="I358" s="220"/>
      <c r="J358" s="221">
        <f>ROUND(I358*H358,2)</f>
        <v>0</v>
      </c>
      <c r="K358" s="217" t="s">
        <v>135</v>
      </c>
      <c r="L358" s="47"/>
      <c r="M358" s="222" t="s">
        <v>28</v>
      </c>
      <c r="N358" s="223" t="s">
        <v>43</v>
      </c>
      <c r="O358" s="87"/>
      <c r="P358" s="224">
        <f>O358*H358</f>
        <v>0</v>
      </c>
      <c r="Q358" s="224">
        <v>0</v>
      </c>
      <c r="R358" s="224">
        <f>Q358*H358</f>
        <v>0</v>
      </c>
      <c r="S358" s="224">
        <v>0.255</v>
      </c>
      <c r="T358" s="225">
        <f>S358*H358</f>
        <v>0.4335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6" t="s">
        <v>136</v>
      </c>
      <c r="AT358" s="226" t="s">
        <v>131</v>
      </c>
      <c r="AU358" s="226" t="s">
        <v>149</v>
      </c>
      <c r="AY358" s="20" t="s">
        <v>129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20" t="s">
        <v>79</v>
      </c>
      <c r="BK358" s="227">
        <f>ROUND(I358*H358,2)</f>
        <v>0</v>
      </c>
      <c r="BL358" s="20" t="s">
        <v>136</v>
      </c>
      <c r="BM358" s="226" t="s">
        <v>841</v>
      </c>
    </row>
    <row r="359" s="2" customFormat="1">
      <c r="A359" s="41"/>
      <c r="B359" s="42"/>
      <c r="C359" s="43"/>
      <c r="D359" s="228" t="s">
        <v>138</v>
      </c>
      <c r="E359" s="43"/>
      <c r="F359" s="229" t="s">
        <v>842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138</v>
      </c>
      <c r="AU359" s="20" t="s">
        <v>149</v>
      </c>
    </row>
    <row r="360" s="2" customFormat="1">
      <c r="A360" s="41"/>
      <c r="B360" s="42"/>
      <c r="C360" s="43"/>
      <c r="D360" s="233" t="s">
        <v>140</v>
      </c>
      <c r="E360" s="43"/>
      <c r="F360" s="234" t="s">
        <v>843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140</v>
      </c>
      <c r="AU360" s="20" t="s">
        <v>149</v>
      </c>
    </row>
    <row r="361" s="13" customFormat="1">
      <c r="A361" s="13"/>
      <c r="B361" s="235"/>
      <c r="C361" s="236"/>
      <c r="D361" s="228" t="s">
        <v>142</v>
      </c>
      <c r="E361" s="237" t="s">
        <v>28</v>
      </c>
      <c r="F361" s="238" t="s">
        <v>844</v>
      </c>
      <c r="G361" s="236"/>
      <c r="H361" s="239">
        <v>1.7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142</v>
      </c>
      <c r="AU361" s="245" t="s">
        <v>149</v>
      </c>
      <c r="AV361" s="13" t="s">
        <v>81</v>
      </c>
      <c r="AW361" s="13" t="s">
        <v>34</v>
      </c>
      <c r="AX361" s="13" t="s">
        <v>72</v>
      </c>
      <c r="AY361" s="245" t="s">
        <v>129</v>
      </c>
    </row>
    <row r="362" s="14" customFormat="1">
      <c r="A362" s="14"/>
      <c r="B362" s="246"/>
      <c r="C362" s="247"/>
      <c r="D362" s="228" t="s">
        <v>142</v>
      </c>
      <c r="E362" s="248" t="s">
        <v>28</v>
      </c>
      <c r="F362" s="249" t="s">
        <v>156</v>
      </c>
      <c r="G362" s="247"/>
      <c r="H362" s="250">
        <v>1.7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142</v>
      </c>
      <c r="AU362" s="256" t="s">
        <v>149</v>
      </c>
      <c r="AV362" s="14" t="s">
        <v>136</v>
      </c>
      <c r="AW362" s="14" t="s">
        <v>34</v>
      </c>
      <c r="AX362" s="14" t="s">
        <v>79</v>
      </c>
      <c r="AY362" s="256" t="s">
        <v>129</v>
      </c>
    </row>
    <row r="363" s="2" customFormat="1" ht="24.15" customHeight="1">
      <c r="A363" s="41"/>
      <c r="B363" s="42"/>
      <c r="C363" s="215" t="s">
        <v>320</v>
      </c>
      <c r="D363" s="215" t="s">
        <v>131</v>
      </c>
      <c r="E363" s="216" t="s">
        <v>845</v>
      </c>
      <c r="F363" s="217" t="s">
        <v>846</v>
      </c>
      <c r="G363" s="218" t="s">
        <v>159</v>
      </c>
      <c r="H363" s="219">
        <v>7.5</v>
      </c>
      <c r="I363" s="220"/>
      <c r="J363" s="221">
        <f>ROUND(I363*H363,2)</f>
        <v>0</v>
      </c>
      <c r="K363" s="217" t="s">
        <v>135</v>
      </c>
      <c r="L363" s="47"/>
      <c r="M363" s="222" t="s">
        <v>28</v>
      </c>
      <c r="N363" s="223" t="s">
        <v>43</v>
      </c>
      <c r="O363" s="87"/>
      <c r="P363" s="224">
        <f>O363*H363</f>
        <v>0</v>
      </c>
      <c r="Q363" s="224">
        <v>0</v>
      </c>
      <c r="R363" s="224">
        <f>Q363*H363</f>
        <v>0</v>
      </c>
      <c r="S363" s="224">
        <v>0.26000000000000001</v>
      </c>
      <c r="T363" s="225">
        <f>S363*H363</f>
        <v>1.9500000000000002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136</v>
      </c>
      <c r="AT363" s="226" t="s">
        <v>131</v>
      </c>
      <c r="AU363" s="226" t="s">
        <v>149</v>
      </c>
      <c r="AY363" s="20" t="s">
        <v>129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136</v>
      </c>
      <c r="BM363" s="226" t="s">
        <v>847</v>
      </c>
    </row>
    <row r="364" s="2" customFormat="1">
      <c r="A364" s="41"/>
      <c r="B364" s="42"/>
      <c r="C364" s="43"/>
      <c r="D364" s="228" t="s">
        <v>138</v>
      </c>
      <c r="E364" s="43"/>
      <c r="F364" s="229" t="s">
        <v>848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138</v>
      </c>
      <c r="AU364" s="20" t="s">
        <v>149</v>
      </c>
    </row>
    <row r="365" s="2" customFormat="1">
      <c r="A365" s="41"/>
      <c r="B365" s="42"/>
      <c r="C365" s="43"/>
      <c r="D365" s="233" t="s">
        <v>140</v>
      </c>
      <c r="E365" s="43"/>
      <c r="F365" s="234" t="s">
        <v>849</v>
      </c>
      <c r="G365" s="43"/>
      <c r="H365" s="43"/>
      <c r="I365" s="230"/>
      <c r="J365" s="43"/>
      <c r="K365" s="43"/>
      <c r="L365" s="47"/>
      <c r="M365" s="231"/>
      <c r="N365" s="232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140</v>
      </c>
      <c r="AU365" s="20" t="s">
        <v>149</v>
      </c>
    </row>
    <row r="366" s="13" customFormat="1">
      <c r="A366" s="13"/>
      <c r="B366" s="235"/>
      <c r="C366" s="236"/>
      <c r="D366" s="228" t="s">
        <v>142</v>
      </c>
      <c r="E366" s="237" t="s">
        <v>28</v>
      </c>
      <c r="F366" s="238" t="s">
        <v>192</v>
      </c>
      <c r="G366" s="236"/>
      <c r="H366" s="239">
        <v>7.5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142</v>
      </c>
      <c r="AU366" s="245" t="s">
        <v>149</v>
      </c>
      <c r="AV366" s="13" t="s">
        <v>81</v>
      </c>
      <c r="AW366" s="13" t="s">
        <v>34</v>
      </c>
      <c r="AX366" s="13" t="s">
        <v>72</v>
      </c>
      <c r="AY366" s="245" t="s">
        <v>129</v>
      </c>
    </row>
    <row r="367" s="14" customFormat="1">
      <c r="A367" s="14"/>
      <c r="B367" s="246"/>
      <c r="C367" s="247"/>
      <c r="D367" s="228" t="s">
        <v>142</v>
      </c>
      <c r="E367" s="248" t="s">
        <v>28</v>
      </c>
      <c r="F367" s="249" t="s">
        <v>156</v>
      </c>
      <c r="G367" s="247"/>
      <c r="H367" s="250">
        <v>7.5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142</v>
      </c>
      <c r="AU367" s="256" t="s">
        <v>149</v>
      </c>
      <c r="AV367" s="14" t="s">
        <v>136</v>
      </c>
      <c r="AW367" s="14" t="s">
        <v>34</v>
      </c>
      <c r="AX367" s="14" t="s">
        <v>79</v>
      </c>
      <c r="AY367" s="256" t="s">
        <v>129</v>
      </c>
    </row>
    <row r="368" s="2" customFormat="1" ht="24.15" customHeight="1">
      <c r="A368" s="41"/>
      <c r="B368" s="42"/>
      <c r="C368" s="215" t="s">
        <v>475</v>
      </c>
      <c r="D368" s="215" t="s">
        <v>131</v>
      </c>
      <c r="E368" s="216" t="s">
        <v>850</v>
      </c>
      <c r="F368" s="217" t="s">
        <v>851</v>
      </c>
      <c r="G368" s="218" t="s">
        <v>159</v>
      </c>
      <c r="H368" s="219">
        <v>73.799999999999997</v>
      </c>
      <c r="I368" s="220"/>
      <c r="J368" s="221">
        <f>ROUND(I368*H368,2)</f>
        <v>0</v>
      </c>
      <c r="K368" s="217" t="s">
        <v>135</v>
      </c>
      <c r="L368" s="47"/>
      <c r="M368" s="222" t="s">
        <v>28</v>
      </c>
      <c r="N368" s="223" t="s">
        <v>43</v>
      </c>
      <c r="O368" s="87"/>
      <c r="P368" s="224">
        <f>O368*H368</f>
        <v>0</v>
      </c>
      <c r="Q368" s="224">
        <v>0</v>
      </c>
      <c r="R368" s="224">
        <f>Q368*H368</f>
        <v>0</v>
      </c>
      <c r="S368" s="224">
        <v>0.44</v>
      </c>
      <c r="T368" s="225">
        <f>S368*H368</f>
        <v>32.472000000000001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136</v>
      </c>
      <c r="AT368" s="226" t="s">
        <v>131</v>
      </c>
      <c r="AU368" s="226" t="s">
        <v>149</v>
      </c>
      <c r="AY368" s="20" t="s">
        <v>129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79</v>
      </c>
      <c r="BK368" s="227">
        <f>ROUND(I368*H368,2)</f>
        <v>0</v>
      </c>
      <c r="BL368" s="20" t="s">
        <v>136</v>
      </c>
      <c r="BM368" s="226" t="s">
        <v>852</v>
      </c>
    </row>
    <row r="369" s="2" customFormat="1">
      <c r="A369" s="41"/>
      <c r="B369" s="42"/>
      <c r="C369" s="43"/>
      <c r="D369" s="228" t="s">
        <v>138</v>
      </c>
      <c r="E369" s="43"/>
      <c r="F369" s="229" t="s">
        <v>853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138</v>
      </c>
      <c r="AU369" s="20" t="s">
        <v>149</v>
      </c>
    </row>
    <row r="370" s="2" customFormat="1">
      <c r="A370" s="41"/>
      <c r="B370" s="42"/>
      <c r="C370" s="43"/>
      <c r="D370" s="233" t="s">
        <v>140</v>
      </c>
      <c r="E370" s="43"/>
      <c r="F370" s="234" t="s">
        <v>854</v>
      </c>
      <c r="G370" s="43"/>
      <c r="H370" s="43"/>
      <c r="I370" s="230"/>
      <c r="J370" s="43"/>
      <c r="K370" s="43"/>
      <c r="L370" s="47"/>
      <c r="M370" s="231"/>
      <c r="N370" s="232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140</v>
      </c>
      <c r="AU370" s="20" t="s">
        <v>149</v>
      </c>
    </row>
    <row r="371" s="13" customFormat="1">
      <c r="A371" s="13"/>
      <c r="B371" s="235"/>
      <c r="C371" s="236"/>
      <c r="D371" s="228" t="s">
        <v>142</v>
      </c>
      <c r="E371" s="237" t="s">
        <v>28</v>
      </c>
      <c r="F371" s="238" t="s">
        <v>855</v>
      </c>
      <c r="G371" s="236"/>
      <c r="H371" s="239">
        <v>9.1999999999999993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142</v>
      </c>
      <c r="AU371" s="245" t="s">
        <v>149</v>
      </c>
      <c r="AV371" s="13" t="s">
        <v>81</v>
      </c>
      <c r="AW371" s="13" t="s">
        <v>34</v>
      </c>
      <c r="AX371" s="13" t="s">
        <v>72</v>
      </c>
      <c r="AY371" s="245" t="s">
        <v>129</v>
      </c>
    </row>
    <row r="372" s="13" customFormat="1">
      <c r="A372" s="13"/>
      <c r="B372" s="235"/>
      <c r="C372" s="236"/>
      <c r="D372" s="228" t="s">
        <v>142</v>
      </c>
      <c r="E372" s="237" t="s">
        <v>28</v>
      </c>
      <c r="F372" s="238" t="s">
        <v>856</v>
      </c>
      <c r="G372" s="236"/>
      <c r="H372" s="239">
        <v>64.599999999999994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5" t="s">
        <v>142</v>
      </c>
      <c r="AU372" s="245" t="s">
        <v>149</v>
      </c>
      <c r="AV372" s="13" t="s">
        <v>81</v>
      </c>
      <c r="AW372" s="13" t="s">
        <v>34</v>
      </c>
      <c r="AX372" s="13" t="s">
        <v>72</v>
      </c>
      <c r="AY372" s="245" t="s">
        <v>129</v>
      </c>
    </row>
    <row r="373" s="14" customFormat="1">
      <c r="A373" s="14"/>
      <c r="B373" s="246"/>
      <c r="C373" s="247"/>
      <c r="D373" s="228" t="s">
        <v>142</v>
      </c>
      <c r="E373" s="248" t="s">
        <v>28</v>
      </c>
      <c r="F373" s="249" t="s">
        <v>219</v>
      </c>
      <c r="G373" s="247"/>
      <c r="H373" s="250">
        <v>73.799999999999997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6" t="s">
        <v>142</v>
      </c>
      <c r="AU373" s="256" t="s">
        <v>149</v>
      </c>
      <c r="AV373" s="14" t="s">
        <v>136</v>
      </c>
      <c r="AW373" s="14" t="s">
        <v>34</v>
      </c>
      <c r="AX373" s="14" t="s">
        <v>79</v>
      </c>
      <c r="AY373" s="256" t="s">
        <v>129</v>
      </c>
    </row>
    <row r="374" s="2" customFormat="1" ht="24.15" customHeight="1">
      <c r="A374" s="41"/>
      <c r="B374" s="42"/>
      <c r="C374" s="215" t="s">
        <v>479</v>
      </c>
      <c r="D374" s="215" t="s">
        <v>131</v>
      </c>
      <c r="E374" s="216" t="s">
        <v>857</v>
      </c>
      <c r="F374" s="217" t="s">
        <v>858</v>
      </c>
      <c r="G374" s="218" t="s">
        <v>159</v>
      </c>
      <c r="H374" s="219">
        <v>64.599999999999994</v>
      </c>
      <c r="I374" s="220"/>
      <c r="J374" s="221">
        <f>ROUND(I374*H374,2)</f>
        <v>0</v>
      </c>
      <c r="K374" s="217" t="s">
        <v>135</v>
      </c>
      <c r="L374" s="47"/>
      <c r="M374" s="222" t="s">
        <v>28</v>
      </c>
      <c r="N374" s="223" t="s">
        <v>43</v>
      </c>
      <c r="O374" s="87"/>
      <c r="P374" s="224">
        <f>O374*H374</f>
        <v>0</v>
      </c>
      <c r="Q374" s="224">
        <v>0</v>
      </c>
      <c r="R374" s="224">
        <f>Q374*H374</f>
        <v>0</v>
      </c>
      <c r="S374" s="224">
        <v>0.22</v>
      </c>
      <c r="T374" s="225">
        <f>S374*H374</f>
        <v>14.211999999999998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136</v>
      </c>
      <c r="AT374" s="226" t="s">
        <v>131</v>
      </c>
      <c r="AU374" s="226" t="s">
        <v>149</v>
      </c>
      <c r="AY374" s="20" t="s">
        <v>129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79</v>
      </c>
      <c r="BK374" s="227">
        <f>ROUND(I374*H374,2)</f>
        <v>0</v>
      </c>
      <c r="BL374" s="20" t="s">
        <v>136</v>
      </c>
      <c r="BM374" s="226" t="s">
        <v>859</v>
      </c>
    </row>
    <row r="375" s="2" customFormat="1">
      <c r="A375" s="41"/>
      <c r="B375" s="42"/>
      <c r="C375" s="43"/>
      <c r="D375" s="228" t="s">
        <v>138</v>
      </c>
      <c r="E375" s="43"/>
      <c r="F375" s="229" t="s">
        <v>860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138</v>
      </c>
      <c r="AU375" s="20" t="s">
        <v>149</v>
      </c>
    </row>
    <row r="376" s="2" customFormat="1">
      <c r="A376" s="41"/>
      <c r="B376" s="42"/>
      <c r="C376" s="43"/>
      <c r="D376" s="233" t="s">
        <v>140</v>
      </c>
      <c r="E376" s="43"/>
      <c r="F376" s="234" t="s">
        <v>861</v>
      </c>
      <c r="G376" s="43"/>
      <c r="H376" s="43"/>
      <c r="I376" s="230"/>
      <c r="J376" s="43"/>
      <c r="K376" s="43"/>
      <c r="L376" s="47"/>
      <c r="M376" s="231"/>
      <c r="N376" s="232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140</v>
      </c>
      <c r="AU376" s="20" t="s">
        <v>149</v>
      </c>
    </row>
    <row r="377" s="13" customFormat="1">
      <c r="A377" s="13"/>
      <c r="B377" s="235"/>
      <c r="C377" s="236"/>
      <c r="D377" s="228" t="s">
        <v>142</v>
      </c>
      <c r="E377" s="237" t="s">
        <v>28</v>
      </c>
      <c r="F377" s="238" t="s">
        <v>856</v>
      </c>
      <c r="G377" s="236"/>
      <c r="H377" s="239">
        <v>64.599999999999994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142</v>
      </c>
      <c r="AU377" s="245" t="s">
        <v>149</v>
      </c>
      <c r="AV377" s="13" t="s">
        <v>81</v>
      </c>
      <c r="AW377" s="13" t="s">
        <v>34</v>
      </c>
      <c r="AX377" s="13" t="s">
        <v>79</v>
      </c>
      <c r="AY377" s="245" t="s">
        <v>129</v>
      </c>
    </row>
    <row r="378" s="2" customFormat="1" ht="16.5" customHeight="1">
      <c r="A378" s="41"/>
      <c r="B378" s="42"/>
      <c r="C378" s="215" t="s">
        <v>486</v>
      </c>
      <c r="D378" s="215" t="s">
        <v>131</v>
      </c>
      <c r="E378" s="216" t="s">
        <v>862</v>
      </c>
      <c r="F378" s="217" t="s">
        <v>863</v>
      </c>
      <c r="G378" s="218" t="s">
        <v>134</v>
      </c>
      <c r="H378" s="219">
        <v>30</v>
      </c>
      <c r="I378" s="220"/>
      <c r="J378" s="221">
        <f>ROUND(I378*H378,2)</f>
        <v>0</v>
      </c>
      <c r="K378" s="217" t="s">
        <v>135</v>
      </c>
      <c r="L378" s="47"/>
      <c r="M378" s="222" t="s">
        <v>28</v>
      </c>
      <c r="N378" s="223" t="s">
        <v>43</v>
      </c>
      <c r="O378" s="87"/>
      <c r="P378" s="224">
        <f>O378*H378</f>
        <v>0</v>
      </c>
      <c r="Q378" s="224">
        <v>0</v>
      </c>
      <c r="R378" s="224">
        <f>Q378*H378</f>
        <v>0</v>
      </c>
      <c r="S378" s="224">
        <v>0.20499999999999999</v>
      </c>
      <c r="T378" s="225">
        <f>S378*H378</f>
        <v>6.1499999999999995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136</v>
      </c>
      <c r="AT378" s="226" t="s">
        <v>131</v>
      </c>
      <c r="AU378" s="226" t="s">
        <v>149</v>
      </c>
      <c r="AY378" s="20" t="s">
        <v>129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136</v>
      </c>
      <c r="BM378" s="226" t="s">
        <v>864</v>
      </c>
    </row>
    <row r="379" s="2" customFormat="1">
      <c r="A379" s="41"/>
      <c r="B379" s="42"/>
      <c r="C379" s="43"/>
      <c r="D379" s="228" t="s">
        <v>138</v>
      </c>
      <c r="E379" s="43"/>
      <c r="F379" s="229" t="s">
        <v>865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138</v>
      </c>
      <c r="AU379" s="20" t="s">
        <v>149</v>
      </c>
    </row>
    <row r="380" s="2" customFormat="1">
      <c r="A380" s="41"/>
      <c r="B380" s="42"/>
      <c r="C380" s="43"/>
      <c r="D380" s="233" t="s">
        <v>140</v>
      </c>
      <c r="E380" s="43"/>
      <c r="F380" s="234" t="s">
        <v>866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140</v>
      </c>
      <c r="AU380" s="20" t="s">
        <v>149</v>
      </c>
    </row>
    <row r="381" s="13" customFormat="1">
      <c r="A381" s="13"/>
      <c r="B381" s="235"/>
      <c r="C381" s="236"/>
      <c r="D381" s="228" t="s">
        <v>142</v>
      </c>
      <c r="E381" s="237" t="s">
        <v>28</v>
      </c>
      <c r="F381" s="238" t="s">
        <v>330</v>
      </c>
      <c r="G381" s="236"/>
      <c r="H381" s="239">
        <v>30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5" t="s">
        <v>142</v>
      </c>
      <c r="AU381" s="245" t="s">
        <v>149</v>
      </c>
      <c r="AV381" s="13" t="s">
        <v>81</v>
      </c>
      <c r="AW381" s="13" t="s">
        <v>34</v>
      </c>
      <c r="AX381" s="13" t="s">
        <v>79</v>
      </c>
      <c r="AY381" s="245" t="s">
        <v>129</v>
      </c>
    </row>
    <row r="382" s="12" customFormat="1" ht="22.8" customHeight="1">
      <c r="A382" s="12"/>
      <c r="B382" s="199"/>
      <c r="C382" s="200"/>
      <c r="D382" s="201" t="s">
        <v>71</v>
      </c>
      <c r="E382" s="213" t="s">
        <v>615</v>
      </c>
      <c r="F382" s="213" t="s">
        <v>616</v>
      </c>
      <c r="G382" s="200"/>
      <c r="H382" s="200"/>
      <c r="I382" s="203"/>
      <c r="J382" s="214">
        <f>BK382</f>
        <v>0</v>
      </c>
      <c r="K382" s="200"/>
      <c r="L382" s="205"/>
      <c r="M382" s="206"/>
      <c r="N382" s="207"/>
      <c r="O382" s="207"/>
      <c r="P382" s="208">
        <f>SUM(P383:P421)</f>
        <v>0</v>
      </c>
      <c r="Q382" s="207"/>
      <c r="R382" s="208">
        <f>SUM(R383:R421)</f>
        <v>0</v>
      </c>
      <c r="S382" s="207"/>
      <c r="T382" s="209">
        <f>SUM(T383:T421)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0" t="s">
        <v>79</v>
      </c>
      <c r="AT382" s="211" t="s">
        <v>71</v>
      </c>
      <c r="AU382" s="211" t="s">
        <v>79</v>
      </c>
      <c r="AY382" s="210" t="s">
        <v>129</v>
      </c>
      <c r="BK382" s="212">
        <f>SUM(BK383:BK421)</f>
        <v>0</v>
      </c>
    </row>
    <row r="383" s="2" customFormat="1" ht="21.75" customHeight="1">
      <c r="A383" s="41"/>
      <c r="B383" s="42"/>
      <c r="C383" s="215" t="s">
        <v>326</v>
      </c>
      <c r="D383" s="215" t="s">
        <v>131</v>
      </c>
      <c r="E383" s="216" t="s">
        <v>618</v>
      </c>
      <c r="F383" s="217" t="s">
        <v>619</v>
      </c>
      <c r="G383" s="218" t="s">
        <v>237</v>
      </c>
      <c r="H383" s="219">
        <v>32.472000000000001</v>
      </c>
      <c r="I383" s="220"/>
      <c r="J383" s="221">
        <f>ROUND(I383*H383,2)</f>
        <v>0</v>
      </c>
      <c r="K383" s="217" t="s">
        <v>135</v>
      </c>
      <c r="L383" s="47"/>
      <c r="M383" s="222" t="s">
        <v>28</v>
      </c>
      <c r="N383" s="223" t="s">
        <v>43</v>
      </c>
      <c r="O383" s="87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136</v>
      </c>
      <c r="AT383" s="226" t="s">
        <v>131</v>
      </c>
      <c r="AU383" s="226" t="s">
        <v>81</v>
      </c>
      <c r="AY383" s="20" t="s">
        <v>129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20" t="s">
        <v>79</v>
      </c>
      <c r="BK383" s="227">
        <f>ROUND(I383*H383,2)</f>
        <v>0</v>
      </c>
      <c r="BL383" s="20" t="s">
        <v>136</v>
      </c>
      <c r="BM383" s="226" t="s">
        <v>867</v>
      </c>
    </row>
    <row r="384" s="2" customFormat="1">
      <c r="A384" s="41"/>
      <c r="B384" s="42"/>
      <c r="C384" s="43"/>
      <c r="D384" s="228" t="s">
        <v>138</v>
      </c>
      <c r="E384" s="43"/>
      <c r="F384" s="229" t="s">
        <v>621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138</v>
      </c>
      <c r="AU384" s="20" t="s">
        <v>81</v>
      </c>
    </row>
    <row r="385" s="2" customFormat="1">
      <c r="A385" s="41"/>
      <c r="B385" s="42"/>
      <c r="C385" s="43"/>
      <c r="D385" s="233" t="s">
        <v>140</v>
      </c>
      <c r="E385" s="43"/>
      <c r="F385" s="234" t="s">
        <v>622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140</v>
      </c>
      <c r="AU385" s="20" t="s">
        <v>81</v>
      </c>
    </row>
    <row r="386" s="13" customFormat="1">
      <c r="A386" s="13"/>
      <c r="B386" s="235"/>
      <c r="C386" s="236"/>
      <c r="D386" s="228" t="s">
        <v>142</v>
      </c>
      <c r="E386" s="237" t="s">
        <v>28</v>
      </c>
      <c r="F386" s="238" t="s">
        <v>868</v>
      </c>
      <c r="G386" s="236"/>
      <c r="H386" s="239">
        <v>32.472000000000001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142</v>
      </c>
      <c r="AU386" s="245" t="s">
        <v>81</v>
      </c>
      <c r="AV386" s="13" t="s">
        <v>81</v>
      </c>
      <c r="AW386" s="13" t="s">
        <v>34</v>
      </c>
      <c r="AX386" s="13" t="s">
        <v>72</v>
      </c>
      <c r="AY386" s="245" t="s">
        <v>129</v>
      </c>
    </row>
    <row r="387" s="14" customFormat="1">
      <c r="A387" s="14"/>
      <c r="B387" s="246"/>
      <c r="C387" s="247"/>
      <c r="D387" s="228" t="s">
        <v>142</v>
      </c>
      <c r="E387" s="248" t="s">
        <v>28</v>
      </c>
      <c r="F387" s="249" t="s">
        <v>219</v>
      </c>
      <c r="G387" s="247"/>
      <c r="H387" s="250">
        <v>32.472000000000001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6" t="s">
        <v>142</v>
      </c>
      <c r="AU387" s="256" t="s">
        <v>81</v>
      </c>
      <c r="AV387" s="14" t="s">
        <v>136</v>
      </c>
      <c r="AW387" s="14" t="s">
        <v>34</v>
      </c>
      <c r="AX387" s="14" t="s">
        <v>79</v>
      </c>
      <c r="AY387" s="256" t="s">
        <v>129</v>
      </c>
    </row>
    <row r="388" s="2" customFormat="1" ht="24.15" customHeight="1">
      <c r="A388" s="41"/>
      <c r="B388" s="42"/>
      <c r="C388" s="215" t="s">
        <v>495</v>
      </c>
      <c r="D388" s="215" t="s">
        <v>131</v>
      </c>
      <c r="E388" s="216" t="s">
        <v>624</v>
      </c>
      <c r="F388" s="217" t="s">
        <v>625</v>
      </c>
      <c r="G388" s="218" t="s">
        <v>237</v>
      </c>
      <c r="H388" s="219">
        <v>129.88800000000001</v>
      </c>
      <c r="I388" s="220"/>
      <c r="J388" s="221">
        <f>ROUND(I388*H388,2)</f>
        <v>0</v>
      </c>
      <c r="K388" s="217" t="s">
        <v>135</v>
      </c>
      <c r="L388" s="47"/>
      <c r="M388" s="222" t="s">
        <v>28</v>
      </c>
      <c r="N388" s="223" t="s">
        <v>43</v>
      </c>
      <c r="O388" s="87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136</v>
      </c>
      <c r="AT388" s="226" t="s">
        <v>131</v>
      </c>
      <c r="AU388" s="226" t="s">
        <v>81</v>
      </c>
      <c r="AY388" s="20" t="s">
        <v>129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0" t="s">
        <v>79</v>
      </c>
      <c r="BK388" s="227">
        <f>ROUND(I388*H388,2)</f>
        <v>0</v>
      </c>
      <c r="BL388" s="20" t="s">
        <v>136</v>
      </c>
      <c r="BM388" s="226" t="s">
        <v>869</v>
      </c>
    </row>
    <row r="389" s="2" customFormat="1">
      <c r="A389" s="41"/>
      <c r="B389" s="42"/>
      <c r="C389" s="43"/>
      <c r="D389" s="228" t="s">
        <v>138</v>
      </c>
      <c r="E389" s="43"/>
      <c r="F389" s="229" t="s">
        <v>627</v>
      </c>
      <c r="G389" s="43"/>
      <c r="H389" s="43"/>
      <c r="I389" s="230"/>
      <c r="J389" s="43"/>
      <c r="K389" s="43"/>
      <c r="L389" s="47"/>
      <c r="M389" s="231"/>
      <c r="N389" s="232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138</v>
      </c>
      <c r="AU389" s="20" t="s">
        <v>81</v>
      </c>
    </row>
    <row r="390" s="2" customFormat="1">
      <c r="A390" s="41"/>
      <c r="B390" s="42"/>
      <c r="C390" s="43"/>
      <c r="D390" s="233" t="s">
        <v>140</v>
      </c>
      <c r="E390" s="43"/>
      <c r="F390" s="234" t="s">
        <v>628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140</v>
      </c>
      <c r="AU390" s="20" t="s">
        <v>81</v>
      </c>
    </row>
    <row r="391" s="2" customFormat="1">
      <c r="A391" s="41"/>
      <c r="B391" s="42"/>
      <c r="C391" s="43"/>
      <c r="D391" s="228" t="s">
        <v>183</v>
      </c>
      <c r="E391" s="43"/>
      <c r="F391" s="257" t="s">
        <v>226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183</v>
      </c>
      <c r="AU391" s="20" t="s">
        <v>81</v>
      </c>
    </row>
    <row r="392" s="13" customFormat="1">
      <c r="A392" s="13"/>
      <c r="B392" s="235"/>
      <c r="C392" s="236"/>
      <c r="D392" s="228" t="s">
        <v>142</v>
      </c>
      <c r="E392" s="237" t="s">
        <v>28</v>
      </c>
      <c r="F392" s="238" t="s">
        <v>870</v>
      </c>
      <c r="G392" s="236"/>
      <c r="H392" s="239">
        <v>129.88800000000001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5" t="s">
        <v>142</v>
      </c>
      <c r="AU392" s="245" t="s">
        <v>81</v>
      </c>
      <c r="AV392" s="13" t="s">
        <v>81</v>
      </c>
      <c r="AW392" s="13" t="s">
        <v>34</v>
      </c>
      <c r="AX392" s="13" t="s">
        <v>72</v>
      </c>
      <c r="AY392" s="245" t="s">
        <v>129</v>
      </c>
    </row>
    <row r="393" s="14" customFormat="1">
      <c r="A393" s="14"/>
      <c r="B393" s="246"/>
      <c r="C393" s="247"/>
      <c r="D393" s="228" t="s">
        <v>142</v>
      </c>
      <c r="E393" s="248" t="s">
        <v>28</v>
      </c>
      <c r="F393" s="249" t="s">
        <v>219</v>
      </c>
      <c r="G393" s="247"/>
      <c r="H393" s="250">
        <v>129.88800000000001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6" t="s">
        <v>142</v>
      </c>
      <c r="AU393" s="256" t="s">
        <v>81</v>
      </c>
      <c r="AV393" s="14" t="s">
        <v>136</v>
      </c>
      <c r="AW393" s="14" t="s">
        <v>34</v>
      </c>
      <c r="AX393" s="14" t="s">
        <v>79</v>
      </c>
      <c r="AY393" s="256" t="s">
        <v>129</v>
      </c>
    </row>
    <row r="394" s="2" customFormat="1" ht="21.75" customHeight="1">
      <c r="A394" s="41"/>
      <c r="B394" s="42"/>
      <c r="C394" s="215" t="s">
        <v>333</v>
      </c>
      <c r="D394" s="215" t="s">
        <v>131</v>
      </c>
      <c r="E394" s="216" t="s">
        <v>631</v>
      </c>
      <c r="F394" s="217" t="s">
        <v>632</v>
      </c>
      <c r="G394" s="218" t="s">
        <v>237</v>
      </c>
      <c r="H394" s="219">
        <v>17.962</v>
      </c>
      <c r="I394" s="220"/>
      <c r="J394" s="221">
        <f>ROUND(I394*H394,2)</f>
        <v>0</v>
      </c>
      <c r="K394" s="217" t="s">
        <v>135</v>
      </c>
      <c r="L394" s="47"/>
      <c r="M394" s="222" t="s">
        <v>28</v>
      </c>
      <c r="N394" s="223" t="s">
        <v>43</v>
      </c>
      <c r="O394" s="87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6" t="s">
        <v>136</v>
      </c>
      <c r="AT394" s="226" t="s">
        <v>131</v>
      </c>
      <c r="AU394" s="226" t="s">
        <v>81</v>
      </c>
      <c r="AY394" s="20" t="s">
        <v>129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20" t="s">
        <v>79</v>
      </c>
      <c r="BK394" s="227">
        <f>ROUND(I394*H394,2)</f>
        <v>0</v>
      </c>
      <c r="BL394" s="20" t="s">
        <v>136</v>
      </c>
      <c r="BM394" s="226" t="s">
        <v>871</v>
      </c>
    </row>
    <row r="395" s="2" customFormat="1">
      <c r="A395" s="41"/>
      <c r="B395" s="42"/>
      <c r="C395" s="43"/>
      <c r="D395" s="228" t="s">
        <v>138</v>
      </c>
      <c r="E395" s="43"/>
      <c r="F395" s="229" t="s">
        <v>634</v>
      </c>
      <c r="G395" s="43"/>
      <c r="H395" s="43"/>
      <c r="I395" s="230"/>
      <c r="J395" s="43"/>
      <c r="K395" s="43"/>
      <c r="L395" s="47"/>
      <c r="M395" s="231"/>
      <c r="N395" s="232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138</v>
      </c>
      <c r="AU395" s="20" t="s">
        <v>81</v>
      </c>
    </row>
    <row r="396" s="2" customFormat="1">
      <c r="A396" s="41"/>
      <c r="B396" s="42"/>
      <c r="C396" s="43"/>
      <c r="D396" s="233" t="s">
        <v>140</v>
      </c>
      <c r="E396" s="43"/>
      <c r="F396" s="234" t="s">
        <v>635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140</v>
      </c>
      <c r="AU396" s="20" t="s">
        <v>81</v>
      </c>
    </row>
    <row r="397" s="13" customFormat="1">
      <c r="A397" s="13"/>
      <c r="B397" s="235"/>
      <c r="C397" s="236"/>
      <c r="D397" s="228" t="s">
        <v>142</v>
      </c>
      <c r="E397" s="237" t="s">
        <v>28</v>
      </c>
      <c r="F397" s="238" t="s">
        <v>872</v>
      </c>
      <c r="G397" s="236"/>
      <c r="H397" s="239">
        <v>3.75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5" t="s">
        <v>142</v>
      </c>
      <c r="AU397" s="245" t="s">
        <v>81</v>
      </c>
      <c r="AV397" s="13" t="s">
        <v>81</v>
      </c>
      <c r="AW397" s="13" t="s">
        <v>34</v>
      </c>
      <c r="AX397" s="13" t="s">
        <v>72</v>
      </c>
      <c r="AY397" s="245" t="s">
        <v>129</v>
      </c>
    </row>
    <row r="398" s="13" customFormat="1">
      <c r="A398" s="13"/>
      <c r="B398" s="235"/>
      <c r="C398" s="236"/>
      <c r="D398" s="228" t="s">
        <v>142</v>
      </c>
      <c r="E398" s="237" t="s">
        <v>28</v>
      </c>
      <c r="F398" s="238" t="s">
        <v>873</v>
      </c>
      <c r="G398" s="236"/>
      <c r="H398" s="239">
        <v>14.212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5" t="s">
        <v>142</v>
      </c>
      <c r="AU398" s="245" t="s">
        <v>81</v>
      </c>
      <c r="AV398" s="13" t="s">
        <v>81</v>
      </c>
      <c r="AW398" s="13" t="s">
        <v>34</v>
      </c>
      <c r="AX398" s="13" t="s">
        <v>72</v>
      </c>
      <c r="AY398" s="245" t="s">
        <v>129</v>
      </c>
    </row>
    <row r="399" s="14" customFormat="1">
      <c r="A399" s="14"/>
      <c r="B399" s="246"/>
      <c r="C399" s="247"/>
      <c r="D399" s="228" t="s">
        <v>142</v>
      </c>
      <c r="E399" s="248" t="s">
        <v>28</v>
      </c>
      <c r="F399" s="249" t="s">
        <v>219</v>
      </c>
      <c r="G399" s="247"/>
      <c r="H399" s="250">
        <v>17.962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6" t="s">
        <v>142</v>
      </c>
      <c r="AU399" s="256" t="s">
        <v>81</v>
      </c>
      <c r="AV399" s="14" t="s">
        <v>136</v>
      </c>
      <c r="AW399" s="14" t="s">
        <v>34</v>
      </c>
      <c r="AX399" s="14" t="s">
        <v>79</v>
      </c>
      <c r="AY399" s="256" t="s">
        <v>129</v>
      </c>
    </row>
    <row r="400" s="2" customFormat="1" ht="24.15" customHeight="1">
      <c r="A400" s="41"/>
      <c r="B400" s="42"/>
      <c r="C400" s="215" t="s">
        <v>503</v>
      </c>
      <c r="D400" s="215" t="s">
        <v>131</v>
      </c>
      <c r="E400" s="216" t="s">
        <v>638</v>
      </c>
      <c r="F400" s="217" t="s">
        <v>639</v>
      </c>
      <c r="G400" s="218" t="s">
        <v>237</v>
      </c>
      <c r="H400" s="219">
        <v>427.14800000000002</v>
      </c>
      <c r="I400" s="220"/>
      <c r="J400" s="221">
        <f>ROUND(I400*H400,2)</f>
        <v>0</v>
      </c>
      <c r="K400" s="217" t="s">
        <v>135</v>
      </c>
      <c r="L400" s="47"/>
      <c r="M400" s="222" t="s">
        <v>28</v>
      </c>
      <c r="N400" s="223" t="s">
        <v>43</v>
      </c>
      <c r="O400" s="87"/>
      <c r="P400" s="224">
        <f>O400*H400</f>
        <v>0</v>
      </c>
      <c r="Q400" s="224">
        <v>0</v>
      </c>
      <c r="R400" s="224">
        <f>Q400*H400</f>
        <v>0</v>
      </c>
      <c r="S400" s="224">
        <v>0</v>
      </c>
      <c r="T400" s="225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6" t="s">
        <v>136</v>
      </c>
      <c r="AT400" s="226" t="s">
        <v>131</v>
      </c>
      <c r="AU400" s="226" t="s">
        <v>81</v>
      </c>
      <c r="AY400" s="20" t="s">
        <v>129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20" t="s">
        <v>79</v>
      </c>
      <c r="BK400" s="227">
        <f>ROUND(I400*H400,2)</f>
        <v>0</v>
      </c>
      <c r="BL400" s="20" t="s">
        <v>136</v>
      </c>
      <c r="BM400" s="226" t="s">
        <v>874</v>
      </c>
    </row>
    <row r="401" s="2" customFormat="1">
      <c r="A401" s="41"/>
      <c r="B401" s="42"/>
      <c r="C401" s="43"/>
      <c r="D401" s="228" t="s">
        <v>138</v>
      </c>
      <c r="E401" s="43"/>
      <c r="F401" s="229" t="s">
        <v>627</v>
      </c>
      <c r="G401" s="43"/>
      <c r="H401" s="43"/>
      <c r="I401" s="230"/>
      <c r="J401" s="43"/>
      <c r="K401" s="43"/>
      <c r="L401" s="47"/>
      <c r="M401" s="231"/>
      <c r="N401" s="232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138</v>
      </c>
      <c r="AU401" s="20" t="s">
        <v>81</v>
      </c>
    </row>
    <row r="402" s="2" customFormat="1">
      <c r="A402" s="41"/>
      <c r="B402" s="42"/>
      <c r="C402" s="43"/>
      <c r="D402" s="233" t="s">
        <v>140</v>
      </c>
      <c r="E402" s="43"/>
      <c r="F402" s="234" t="s">
        <v>641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140</v>
      </c>
      <c r="AU402" s="20" t="s">
        <v>81</v>
      </c>
    </row>
    <row r="403" s="2" customFormat="1">
      <c r="A403" s="41"/>
      <c r="B403" s="42"/>
      <c r="C403" s="43"/>
      <c r="D403" s="228" t="s">
        <v>183</v>
      </c>
      <c r="E403" s="43"/>
      <c r="F403" s="257" t="s">
        <v>226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183</v>
      </c>
      <c r="AU403" s="20" t="s">
        <v>81</v>
      </c>
    </row>
    <row r="404" s="13" customFormat="1">
      <c r="A404" s="13"/>
      <c r="B404" s="235"/>
      <c r="C404" s="236"/>
      <c r="D404" s="228" t="s">
        <v>142</v>
      </c>
      <c r="E404" s="237" t="s">
        <v>28</v>
      </c>
      <c r="F404" s="238" t="s">
        <v>875</v>
      </c>
      <c r="G404" s="236"/>
      <c r="H404" s="239">
        <v>15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5" t="s">
        <v>142</v>
      </c>
      <c r="AU404" s="245" t="s">
        <v>81</v>
      </c>
      <c r="AV404" s="13" t="s">
        <v>81</v>
      </c>
      <c r="AW404" s="13" t="s">
        <v>34</v>
      </c>
      <c r="AX404" s="13" t="s">
        <v>72</v>
      </c>
      <c r="AY404" s="245" t="s">
        <v>129</v>
      </c>
    </row>
    <row r="405" s="13" customFormat="1">
      <c r="A405" s="13"/>
      <c r="B405" s="235"/>
      <c r="C405" s="236"/>
      <c r="D405" s="228" t="s">
        <v>142</v>
      </c>
      <c r="E405" s="237" t="s">
        <v>28</v>
      </c>
      <c r="F405" s="238" t="s">
        <v>876</v>
      </c>
      <c r="G405" s="236"/>
      <c r="H405" s="239">
        <v>412.14800000000002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142</v>
      </c>
      <c r="AU405" s="245" t="s">
        <v>81</v>
      </c>
      <c r="AV405" s="13" t="s">
        <v>81</v>
      </c>
      <c r="AW405" s="13" t="s">
        <v>34</v>
      </c>
      <c r="AX405" s="13" t="s">
        <v>72</v>
      </c>
      <c r="AY405" s="245" t="s">
        <v>129</v>
      </c>
    </row>
    <row r="406" s="14" customFormat="1">
      <c r="A406" s="14"/>
      <c r="B406" s="246"/>
      <c r="C406" s="247"/>
      <c r="D406" s="228" t="s">
        <v>142</v>
      </c>
      <c r="E406" s="248" t="s">
        <v>28</v>
      </c>
      <c r="F406" s="249" t="s">
        <v>219</v>
      </c>
      <c r="G406" s="247"/>
      <c r="H406" s="250">
        <v>427.14800000000002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142</v>
      </c>
      <c r="AU406" s="256" t="s">
        <v>81</v>
      </c>
      <c r="AV406" s="14" t="s">
        <v>136</v>
      </c>
      <c r="AW406" s="14" t="s">
        <v>34</v>
      </c>
      <c r="AX406" s="14" t="s">
        <v>79</v>
      </c>
      <c r="AY406" s="256" t="s">
        <v>129</v>
      </c>
    </row>
    <row r="407" s="2" customFormat="1" ht="37.8" customHeight="1">
      <c r="A407" s="41"/>
      <c r="B407" s="42"/>
      <c r="C407" s="215" t="s">
        <v>340</v>
      </c>
      <c r="D407" s="215" t="s">
        <v>131</v>
      </c>
      <c r="E407" s="216" t="s">
        <v>877</v>
      </c>
      <c r="F407" s="217" t="s">
        <v>878</v>
      </c>
      <c r="G407" s="218" t="s">
        <v>237</v>
      </c>
      <c r="H407" s="219">
        <v>3.75</v>
      </c>
      <c r="I407" s="220"/>
      <c r="J407" s="221">
        <f>ROUND(I407*H407,2)</f>
        <v>0</v>
      </c>
      <c r="K407" s="217" t="s">
        <v>135</v>
      </c>
      <c r="L407" s="47"/>
      <c r="M407" s="222" t="s">
        <v>28</v>
      </c>
      <c r="N407" s="223" t="s">
        <v>43</v>
      </c>
      <c r="O407" s="87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136</v>
      </c>
      <c r="AT407" s="226" t="s">
        <v>131</v>
      </c>
      <c r="AU407" s="226" t="s">
        <v>81</v>
      </c>
      <c r="AY407" s="20" t="s">
        <v>129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20" t="s">
        <v>79</v>
      </c>
      <c r="BK407" s="227">
        <f>ROUND(I407*H407,2)</f>
        <v>0</v>
      </c>
      <c r="BL407" s="20" t="s">
        <v>136</v>
      </c>
      <c r="BM407" s="226" t="s">
        <v>879</v>
      </c>
    </row>
    <row r="408" s="2" customFormat="1">
      <c r="A408" s="41"/>
      <c r="B408" s="42"/>
      <c r="C408" s="43"/>
      <c r="D408" s="228" t="s">
        <v>138</v>
      </c>
      <c r="E408" s="43"/>
      <c r="F408" s="229" t="s">
        <v>880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138</v>
      </c>
      <c r="AU408" s="20" t="s">
        <v>81</v>
      </c>
    </row>
    <row r="409" s="2" customFormat="1">
      <c r="A409" s="41"/>
      <c r="B409" s="42"/>
      <c r="C409" s="43"/>
      <c r="D409" s="233" t="s">
        <v>140</v>
      </c>
      <c r="E409" s="43"/>
      <c r="F409" s="234" t="s">
        <v>881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140</v>
      </c>
      <c r="AU409" s="20" t="s">
        <v>81</v>
      </c>
    </row>
    <row r="410" s="13" customFormat="1">
      <c r="A410" s="13"/>
      <c r="B410" s="235"/>
      <c r="C410" s="236"/>
      <c r="D410" s="228" t="s">
        <v>142</v>
      </c>
      <c r="E410" s="237" t="s">
        <v>28</v>
      </c>
      <c r="F410" s="238" t="s">
        <v>882</v>
      </c>
      <c r="G410" s="236"/>
      <c r="H410" s="239">
        <v>3.75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5" t="s">
        <v>142</v>
      </c>
      <c r="AU410" s="245" t="s">
        <v>81</v>
      </c>
      <c r="AV410" s="13" t="s">
        <v>81</v>
      </c>
      <c r="AW410" s="13" t="s">
        <v>34</v>
      </c>
      <c r="AX410" s="13" t="s">
        <v>72</v>
      </c>
      <c r="AY410" s="245" t="s">
        <v>129</v>
      </c>
    </row>
    <row r="411" s="14" customFormat="1">
      <c r="A411" s="14"/>
      <c r="B411" s="246"/>
      <c r="C411" s="247"/>
      <c r="D411" s="228" t="s">
        <v>142</v>
      </c>
      <c r="E411" s="248" t="s">
        <v>28</v>
      </c>
      <c r="F411" s="249" t="s">
        <v>219</v>
      </c>
      <c r="G411" s="247"/>
      <c r="H411" s="250">
        <v>3.75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6" t="s">
        <v>142</v>
      </c>
      <c r="AU411" s="256" t="s">
        <v>81</v>
      </c>
      <c r="AV411" s="14" t="s">
        <v>136</v>
      </c>
      <c r="AW411" s="14" t="s">
        <v>34</v>
      </c>
      <c r="AX411" s="14" t="s">
        <v>79</v>
      </c>
      <c r="AY411" s="256" t="s">
        <v>129</v>
      </c>
    </row>
    <row r="412" s="2" customFormat="1" ht="44.25" customHeight="1">
      <c r="A412" s="41"/>
      <c r="B412" s="42"/>
      <c r="C412" s="215" t="s">
        <v>511</v>
      </c>
      <c r="D412" s="215" t="s">
        <v>131</v>
      </c>
      <c r="E412" s="216" t="s">
        <v>644</v>
      </c>
      <c r="F412" s="217" t="s">
        <v>645</v>
      </c>
      <c r="G412" s="218" t="s">
        <v>237</v>
      </c>
      <c r="H412" s="219">
        <v>32.472000000000001</v>
      </c>
      <c r="I412" s="220"/>
      <c r="J412" s="221">
        <f>ROUND(I412*H412,2)</f>
        <v>0</v>
      </c>
      <c r="K412" s="217" t="s">
        <v>135</v>
      </c>
      <c r="L412" s="47"/>
      <c r="M412" s="222" t="s">
        <v>28</v>
      </c>
      <c r="N412" s="223" t="s">
        <v>43</v>
      </c>
      <c r="O412" s="87"/>
      <c r="P412" s="224">
        <f>O412*H412</f>
        <v>0</v>
      </c>
      <c r="Q412" s="224">
        <v>0</v>
      </c>
      <c r="R412" s="224">
        <f>Q412*H412</f>
        <v>0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136</v>
      </c>
      <c r="AT412" s="226" t="s">
        <v>131</v>
      </c>
      <c r="AU412" s="226" t="s">
        <v>81</v>
      </c>
      <c r="AY412" s="20" t="s">
        <v>129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20" t="s">
        <v>79</v>
      </c>
      <c r="BK412" s="227">
        <f>ROUND(I412*H412,2)</f>
        <v>0</v>
      </c>
      <c r="BL412" s="20" t="s">
        <v>136</v>
      </c>
      <c r="BM412" s="226" t="s">
        <v>883</v>
      </c>
    </row>
    <row r="413" s="2" customFormat="1">
      <c r="A413" s="41"/>
      <c r="B413" s="42"/>
      <c r="C413" s="43"/>
      <c r="D413" s="228" t="s">
        <v>138</v>
      </c>
      <c r="E413" s="43"/>
      <c r="F413" s="229" t="s">
        <v>240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138</v>
      </c>
      <c r="AU413" s="20" t="s">
        <v>81</v>
      </c>
    </row>
    <row r="414" s="2" customFormat="1">
      <c r="A414" s="41"/>
      <c r="B414" s="42"/>
      <c r="C414" s="43"/>
      <c r="D414" s="233" t="s">
        <v>140</v>
      </c>
      <c r="E414" s="43"/>
      <c r="F414" s="234" t="s">
        <v>647</v>
      </c>
      <c r="G414" s="43"/>
      <c r="H414" s="43"/>
      <c r="I414" s="230"/>
      <c r="J414" s="43"/>
      <c r="K414" s="43"/>
      <c r="L414" s="47"/>
      <c r="M414" s="231"/>
      <c r="N414" s="232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140</v>
      </c>
      <c r="AU414" s="20" t="s">
        <v>81</v>
      </c>
    </row>
    <row r="415" s="13" customFormat="1">
      <c r="A415" s="13"/>
      <c r="B415" s="235"/>
      <c r="C415" s="236"/>
      <c r="D415" s="228" t="s">
        <v>142</v>
      </c>
      <c r="E415" s="237" t="s">
        <v>28</v>
      </c>
      <c r="F415" s="238" t="s">
        <v>884</v>
      </c>
      <c r="G415" s="236"/>
      <c r="H415" s="239">
        <v>32.472000000000001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5" t="s">
        <v>142</v>
      </c>
      <c r="AU415" s="245" t="s">
        <v>81</v>
      </c>
      <c r="AV415" s="13" t="s">
        <v>81</v>
      </c>
      <c r="AW415" s="13" t="s">
        <v>34</v>
      </c>
      <c r="AX415" s="13" t="s">
        <v>72</v>
      </c>
      <c r="AY415" s="245" t="s">
        <v>129</v>
      </c>
    </row>
    <row r="416" s="14" customFormat="1">
      <c r="A416" s="14"/>
      <c r="B416" s="246"/>
      <c r="C416" s="247"/>
      <c r="D416" s="228" t="s">
        <v>142</v>
      </c>
      <c r="E416" s="248" t="s">
        <v>28</v>
      </c>
      <c r="F416" s="249" t="s">
        <v>219</v>
      </c>
      <c r="G416" s="247"/>
      <c r="H416" s="250">
        <v>32.472000000000001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6" t="s">
        <v>142</v>
      </c>
      <c r="AU416" s="256" t="s">
        <v>81</v>
      </c>
      <c r="AV416" s="14" t="s">
        <v>136</v>
      </c>
      <c r="AW416" s="14" t="s">
        <v>34</v>
      </c>
      <c r="AX416" s="14" t="s">
        <v>79</v>
      </c>
      <c r="AY416" s="256" t="s">
        <v>129</v>
      </c>
    </row>
    <row r="417" s="2" customFormat="1" ht="44.25" customHeight="1">
      <c r="A417" s="41"/>
      <c r="B417" s="42"/>
      <c r="C417" s="215" t="s">
        <v>515</v>
      </c>
      <c r="D417" s="215" t="s">
        <v>131</v>
      </c>
      <c r="E417" s="216" t="s">
        <v>650</v>
      </c>
      <c r="F417" s="217" t="s">
        <v>651</v>
      </c>
      <c r="G417" s="218" t="s">
        <v>237</v>
      </c>
      <c r="H417" s="219">
        <v>14.212</v>
      </c>
      <c r="I417" s="220"/>
      <c r="J417" s="221">
        <f>ROUND(I417*H417,2)</f>
        <v>0</v>
      </c>
      <c r="K417" s="217" t="s">
        <v>135</v>
      </c>
      <c r="L417" s="47"/>
      <c r="M417" s="222" t="s">
        <v>28</v>
      </c>
      <c r="N417" s="223" t="s">
        <v>43</v>
      </c>
      <c r="O417" s="87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6" t="s">
        <v>136</v>
      </c>
      <c r="AT417" s="226" t="s">
        <v>131</v>
      </c>
      <c r="AU417" s="226" t="s">
        <v>81</v>
      </c>
      <c r="AY417" s="20" t="s">
        <v>129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20" t="s">
        <v>79</v>
      </c>
      <c r="BK417" s="227">
        <f>ROUND(I417*H417,2)</f>
        <v>0</v>
      </c>
      <c r="BL417" s="20" t="s">
        <v>136</v>
      </c>
      <c r="BM417" s="226" t="s">
        <v>885</v>
      </c>
    </row>
    <row r="418" s="2" customFormat="1">
      <c r="A418" s="41"/>
      <c r="B418" s="42"/>
      <c r="C418" s="43"/>
      <c r="D418" s="228" t="s">
        <v>138</v>
      </c>
      <c r="E418" s="43"/>
      <c r="F418" s="229" t="s">
        <v>653</v>
      </c>
      <c r="G418" s="43"/>
      <c r="H418" s="43"/>
      <c r="I418" s="230"/>
      <c r="J418" s="43"/>
      <c r="K418" s="43"/>
      <c r="L418" s="47"/>
      <c r="M418" s="231"/>
      <c r="N418" s="232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138</v>
      </c>
      <c r="AU418" s="20" t="s">
        <v>81</v>
      </c>
    </row>
    <row r="419" s="2" customFormat="1">
      <c r="A419" s="41"/>
      <c r="B419" s="42"/>
      <c r="C419" s="43"/>
      <c r="D419" s="233" t="s">
        <v>140</v>
      </c>
      <c r="E419" s="43"/>
      <c r="F419" s="234" t="s">
        <v>654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140</v>
      </c>
      <c r="AU419" s="20" t="s">
        <v>81</v>
      </c>
    </row>
    <row r="420" s="13" customFormat="1">
      <c r="A420" s="13"/>
      <c r="B420" s="235"/>
      <c r="C420" s="236"/>
      <c r="D420" s="228" t="s">
        <v>142</v>
      </c>
      <c r="E420" s="237" t="s">
        <v>28</v>
      </c>
      <c r="F420" s="238" t="s">
        <v>886</v>
      </c>
      <c r="G420" s="236"/>
      <c r="H420" s="239">
        <v>14.212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142</v>
      </c>
      <c r="AU420" s="245" t="s">
        <v>81</v>
      </c>
      <c r="AV420" s="13" t="s">
        <v>81</v>
      </c>
      <c r="AW420" s="13" t="s">
        <v>34</v>
      </c>
      <c r="AX420" s="13" t="s">
        <v>72</v>
      </c>
      <c r="AY420" s="245" t="s">
        <v>129</v>
      </c>
    </row>
    <row r="421" s="14" customFormat="1">
      <c r="A421" s="14"/>
      <c r="B421" s="246"/>
      <c r="C421" s="247"/>
      <c r="D421" s="228" t="s">
        <v>142</v>
      </c>
      <c r="E421" s="248" t="s">
        <v>28</v>
      </c>
      <c r="F421" s="249" t="s">
        <v>219</v>
      </c>
      <c r="G421" s="247"/>
      <c r="H421" s="250">
        <v>14.212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6" t="s">
        <v>142</v>
      </c>
      <c r="AU421" s="256" t="s">
        <v>81</v>
      </c>
      <c r="AV421" s="14" t="s">
        <v>136</v>
      </c>
      <c r="AW421" s="14" t="s">
        <v>34</v>
      </c>
      <c r="AX421" s="14" t="s">
        <v>79</v>
      </c>
      <c r="AY421" s="256" t="s">
        <v>129</v>
      </c>
    </row>
    <row r="422" s="12" customFormat="1" ht="22.8" customHeight="1">
      <c r="A422" s="12"/>
      <c r="B422" s="199"/>
      <c r="C422" s="200"/>
      <c r="D422" s="201" t="s">
        <v>71</v>
      </c>
      <c r="E422" s="213" t="s">
        <v>656</v>
      </c>
      <c r="F422" s="213" t="s">
        <v>657</v>
      </c>
      <c r="G422" s="200"/>
      <c r="H422" s="200"/>
      <c r="I422" s="203"/>
      <c r="J422" s="214">
        <f>BK422</f>
        <v>0</v>
      </c>
      <c r="K422" s="200"/>
      <c r="L422" s="205"/>
      <c r="M422" s="206"/>
      <c r="N422" s="207"/>
      <c r="O422" s="207"/>
      <c r="P422" s="208">
        <f>SUM(P423:P425)</f>
        <v>0</v>
      </c>
      <c r="Q422" s="207"/>
      <c r="R422" s="208">
        <f>SUM(R423:R425)</f>
        <v>0</v>
      </c>
      <c r="S422" s="207"/>
      <c r="T422" s="209">
        <f>SUM(T423:T425)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0" t="s">
        <v>79</v>
      </c>
      <c r="AT422" s="211" t="s">
        <v>71</v>
      </c>
      <c r="AU422" s="211" t="s">
        <v>79</v>
      </c>
      <c r="AY422" s="210" t="s">
        <v>129</v>
      </c>
      <c r="BK422" s="212">
        <f>SUM(BK423:BK425)</f>
        <v>0</v>
      </c>
    </row>
    <row r="423" s="2" customFormat="1" ht="24.15" customHeight="1">
      <c r="A423" s="41"/>
      <c r="B423" s="42"/>
      <c r="C423" s="215" t="s">
        <v>519</v>
      </c>
      <c r="D423" s="215" t="s">
        <v>131</v>
      </c>
      <c r="E423" s="216" t="s">
        <v>659</v>
      </c>
      <c r="F423" s="217" t="s">
        <v>660</v>
      </c>
      <c r="G423" s="218" t="s">
        <v>237</v>
      </c>
      <c r="H423" s="219">
        <v>300.67599999999999</v>
      </c>
      <c r="I423" s="220"/>
      <c r="J423" s="221">
        <f>ROUND(I423*H423,2)</f>
        <v>0</v>
      </c>
      <c r="K423" s="217" t="s">
        <v>135</v>
      </c>
      <c r="L423" s="47"/>
      <c r="M423" s="222" t="s">
        <v>28</v>
      </c>
      <c r="N423" s="223" t="s">
        <v>43</v>
      </c>
      <c r="O423" s="87"/>
      <c r="P423" s="224">
        <f>O423*H423</f>
        <v>0</v>
      </c>
      <c r="Q423" s="224">
        <v>0</v>
      </c>
      <c r="R423" s="224">
        <f>Q423*H423</f>
        <v>0</v>
      </c>
      <c r="S423" s="224">
        <v>0</v>
      </c>
      <c r="T423" s="225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6" t="s">
        <v>136</v>
      </c>
      <c r="AT423" s="226" t="s">
        <v>131</v>
      </c>
      <c r="AU423" s="226" t="s">
        <v>81</v>
      </c>
      <c r="AY423" s="20" t="s">
        <v>129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20" t="s">
        <v>79</v>
      </c>
      <c r="BK423" s="227">
        <f>ROUND(I423*H423,2)</f>
        <v>0</v>
      </c>
      <c r="BL423" s="20" t="s">
        <v>136</v>
      </c>
      <c r="BM423" s="226" t="s">
        <v>418</v>
      </c>
    </row>
    <row r="424" s="2" customFormat="1">
      <c r="A424" s="41"/>
      <c r="B424" s="42"/>
      <c r="C424" s="43"/>
      <c r="D424" s="228" t="s">
        <v>138</v>
      </c>
      <c r="E424" s="43"/>
      <c r="F424" s="229" t="s">
        <v>662</v>
      </c>
      <c r="G424" s="43"/>
      <c r="H424" s="43"/>
      <c r="I424" s="230"/>
      <c r="J424" s="43"/>
      <c r="K424" s="43"/>
      <c r="L424" s="47"/>
      <c r="M424" s="231"/>
      <c r="N424" s="232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138</v>
      </c>
      <c r="AU424" s="20" t="s">
        <v>81</v>
      </c>
    </row>
    <row r="425" s="2" customFormat="1">
      <c r="A425" s="41"/>
      <c r="B425" s="42"/>
      <c r="C425" s="43"/>
      <c r="D425" s="233" t="s">
        <v>140</v>
      </c>
      <c r="E425" s="43"/>
      <c r="F425" s="234" t="s">
        <v>663</v>
      </c>
      <c r="G425" s="43"/>
      <c r="H425" s="43"/>
      <c r="I425" s="230"/>
      <c r="J425" s="43"/>
      <c r="K425" s="43"/>
      <c r="L425" s="47"/>
      <c r="M425" s="268"/>
      <c r="N425" s="269"/>
      <c r="O425" s="270"/>
      <c r="P425" s="270"/>
      <c r="Q425" s="270"/>
      <c r="R425" s="270"/>
      <c r="S425" s="270"/>
      <c r="T425" s="271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140</v>
      </c>
      <c r="AU425" s="20" t="s">
        <v>81</v>
      </c>
    </row>
    <row r="426" s="2" customFormat="1" ht="6.96" customHeight="1">
      <c r="A426" s="41"/>
      <c r="B426" s="62"/>
      <c r="C426" s="63"/>
      <c r="D426" s="63"/>
      <c r="E426" s="63"/>
      <c r="F426" s="63"/>
      <c r="G426" s="63"/>
      <c r="H426" s="63"/>
      <c r="I426" s="63"/>
      <c r="J426" s="63"/>
      <c r="K426" s="63"/>
      <c r="L426" s="47"/>
      <c r="M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</row>
  </sheetData>
  <sheetProtection sheet="1" autoFilter="0" formatColumns="0" formatRows="0" objects="1" scenarios="1" spinCount="100000" saltValue="+kmnlFThbbHoZaaR+AKntObh/NzqHwzaoRdtXO2szul2X9kbOi4Q7YX9IpUvVcut1fkLDvhVC6rCPHqTHfkyYA==" hashValue="/i97PWQk1HxDnFOnNTRFJFvxlcseg63n75ItoifN1hxOOwLVNWUWrIBjyHE+GykvaytiCJZ05FbatXWsCW9OHQ==" algorithmName="SHA-512" password="CC35"/>
  <autoFilter ref="C93:K4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5_01/119001405"/>
    <hyperlink ref="F103" r:id="rId2" display="https://podminky.urs.cz/item/CS_URS_2025_01/119001412"/>
    <hyperlink ref="F107" r:id="rId3" display="https://podminky.urs.cz/item/CS_URS_2025_01/119001422"/>
    <hyperlink ref="F120" r:id="rId4" display="https://podminky.urs.cz/item/CS_URS_2025_01/132254204"/>
    <hyperlink ref="F125" r:id="rId5" display="https://podminky.urs.cz/item/CS_URS_2025_01/133211011"/>
    <hyperlink ref="F131" r:id="rId6" display="https://podminky.urs.cz/item/CS_URS_2025_01/141721211"/>
    <hyperlink ref="F141" r:id="rId7" display="https://podminky.urs.cz/item/CS_URS_2025_01/151101101"/>
    <hyperlink ref="F146" r:id="rId8" display="https://podminky.urs.cz/item/CS_URS_2025_01/151101111"/>
    <hyperlink ref="F151" r:id="rId9" display="https://podminky.urs.cz/item/CS_URS_2025_01/162351104"/>
    <hyperlink ref="F159" r:id="rId10" display="https://podminky.urs.cz/item/CS_URS_2025_01/162651112"/>
    <hyperlink ref="F165" r:id="rId11" display="https://podminky.urs.cz/item/CS_URS_2025_01/167151101"/>
    <hyperlink ref="F169" r:id="rId12" display="https://podminky.urs.cz/item/CS_URS_2024_02/171201231"/>
    <hyperlink ref="F174" r:id="rId13" display="https://podminky.urs.cz/item/CS_URS_2025_01/174151101"/>
    <hyperlink ref="F190" r:id="rId14" display="https://podminky.urs.cz/item/CS_URS_2025_01/175151101"/>
    <hyperlink ref="F201" r:id="rId15" display="https://podminky.urs.cz/item/CS_URS_2025_01/181111111"/>
    <hyperlink ref="F218" r:id="rId16" display="https://podminky.urs.cz/item/CS_URS_2025_01/181951112"/>
    <hyperlink ref="F223" r:id="rId17" display="https://podminky.urs.cz/item/CS_URS_2025_01/183402121"/>
    <hyperlink ref="F228" r:id="rId18" display="https://podminky.urs.cz/item/CS_URS_2025_01/184813511"/>
    <hyperlink ref="F233" r:id="rId19" display="https://podminky.urs.cz/item/CS_URS_2025_01/185804312"/>
    <hyperlink ref="F240" r:id="rId20" display="https://podminky.urs.cz/item/CS_URS_2025_01/451573111"/>
    <hyperlink ref="F246" r:id="rId21" display="https://podminky.urs.cz/item/CS_URS_2025_01/564871011"/>
    <hyperlink ref="F250" r:id="rId22" display="https://podminky.urs.cz/item/CS_URS_2025_01/567134113"/>
    <hyperlink ref="F254" r:id="rId23" display="https://podminky.urs.cz/item/CS_URS_2025_01/577145111"/>
    <hyperlink ref="F258" r:id="rId24" display="https://podminky.urs.cz/item/CS_URS_2025_01/596211110"/>
    <hyperlink ref="F263" r:id="rId25" display="https://podminky.urs.cz/item/CS_URS_2025_01/596811120"/>
    <hyperlink ref="F269" r:id="rId26" display="https://podminky.urs.cz/item/CS_URS_2025_01/871161141"/>
    <hyperlink ref="F279" r:id="rId27" display="https://podminky.urs.cz/item/CS_URS_2025_01/871211141"/>
    <hyperlink ref="F289" r:id="rId28" display="https://podminky.urs.cz/item/CS_URS_2025_01/877161101"/>
    <hyperlink ref="F302" r:id="rId29" display="https://podminky.urs.cz/item/CS_URS_2025_01/877211101"/>
    <hyperlink ref="F312" r:id="rId30" display="https://podminky.urs.cz/item/CS_URS_2025_01/892233122"/>
    <hyperlink ref="F317" r:id="rId31" display="https://podminky.urs.cz/item/CS_URS_2025_01/892241111"/>
    <hyperlink ref="F322" r:id="rId32" display="https://podminky.urs.cz/item/CS_URS_2025_01/899721111"/>
    <hyperlink ref="F327" r:id="rId33" display="https://podminky.urs.cz/item/CS_URS_2025_01/899722111"/>
    <hyperlink ref="F333" r:id="rId34" display="https://podminky.urs.cz/item/CS_URS_2025_01/916131213"/>
    <hyperlink ref="F338" r:id="rId35" display="https://podminky.urs.cz/item/CS_URS_2025_01/919732211"/>
    <hyperlink ref="F343" r:id="rId36" display="https://podminky.urs.cz/item/CS_URS_2025_01/919735111"/>
    <hyperlink ref="F347" r:id="rId37" display="https://podminky.urs.cz/item/CS_URS_2025_01/979021113"/>
    <hyperlink ref="F351" r:id="rId38" display="https://podminky.urs.cz/item/CS_URS_2025_01/979051111"/>
    <hyperlink ref="F355" r:id="rId39" display="https://podminky.urs.cz/item/CS_URS_2025_01/979051121"/>
    <hyperlink ref="F360" r:id="rId40" display="https://podminky.urs.cz/item/CS_URS_2025_01/113106021"/>
    <hyperlink ref="F365" r:id="rId41" display="https://podminky.urs.cz/item/CS_URS_2025_01/113106023"/>
    <hyperlink ref="F370" r:id="rId42" display="https://podminky.urs.cz/item/CS_URS_2025_01/113107323"/>
    <hyperlink ref="F376" r:id="rId43" display="https://podminky.urs.cz/item/CS_URS_2025_01/113107342"/>
    <hyperlink ref="F380" r:id="rId44" display="https://podminky.urs.cz/item/CS_URS_2025_01/113202111"/>
    <hyperlink ref="F385" r:id="rId45" display="https://podminky.urs.cz/item/CS_URS_2025_01/997221551"/>
    <hyperlink ref="F390" r:id="rId46" display="https://podminky.urs.cz/item/CS_URS_2025_01/997221559"/>
    <hyperlink ref="F396" r:id="rId47" display="https://podminky.urs.cz/item/CS_URS_2025_01/997221561"/>
    <hyperlink ref="F402" r:id="rId48" display="https://podminky.urs.cz/item/CS_URS_2025_01/997221569"/>
    <hyperlink ref="F409" r:id="rId49" display="https://podminky.urs.cz/item/CS_URS_2025_01/997221861"/>
    <hyperlink ref="F414" r:id="rId50" display="https://podminky.urs.cz/item/CS_URS_2025_01/997221873"/>
    <hyperlink ref="F419" r:id="rId51" display="https://podminky.urs.cz/item/CS_URS_2025_01/997221875"/>
    <hyperlink ref="F425" r:id="rId52" display="https://podminky.urs.cz/item/CS_URS_2025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96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Český Brod - ulice Tuchorazská</v>
      </c>
      <c r="F7" s="145"/>
      <c r="G7" s="145"/>
      <c r="H7" s="145"/>
      <c r="L7" s="23"/>
    </row>
    <row r="8" s="1" customFormat="1" ht="12" customHeight="1">
      <c r="B8" s="23"/>
      <c r="D8" s="145" t="s">
        <v>97</v>
      </c>
      <c r="L8" s="23"/>
    </row>
    <row r="9" s="2" customFormat="1" ht="16.5" customHeight="1">
      <c r="A9" s="41"/>
      <c r="B9" s="47"/>
      <c r="C9" s="41"/>
      <c r="D9" s="41"/>
      <c r="E9" s="146" t="s">
        <v>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887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14. 7. 2025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30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30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30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ROUND((SUM(BE91:BE140)),  2)</f>
        <v>0</v>
      </c>
      <c r="G35" s="41"/>
      <c r="H35" s="41"/>
      <c r="I35" s="160">
        <v>0.20999999999999999</v>
      </c>
      <c r="J35" s="159">
        <f>ROUND(((SUM(BE91:BE140))*I35),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ROUND((SUM(BF91:BF140)),  2)</f>
        <v>0</v>
      </c>
      <c r="G36" s="41"/>
      <c r="H36" s="41"/>
      <c r="I36" s="160">
        <v>0.12</v>
      </c>
      <c r="J36" s="159">
        <f>ROUND(((SUM(BF91:BF140))*I36),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ROUND((SUM(BG91:BG140)),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ROUND((SUM(BH91:BH140)),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ROUND((SUM(BI91:BI140)),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Český Brod - ulice Tuchorazská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IO 02 - KOMUNIKACE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>Český Brod</v>
      </c>
      <c r="G56" s="43"/>
      <c r="H56" s="43"/>
      <c r="I56" s="35" t="s">
        <v>24</v>
      </c>
      <c r="J56" s="75" t="str">
        <f>IF(J14="","",J14)</f>
        <v>14. 7. 2025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102</v>
      </c>
      <c r="D61" s="174"/>
      <c r="E61" s="174"/>
      <c r="F61" s="174"/>
      <c r="G61" s="174"/>
      <c r="H61" s="174"/>
      <c r="I61" s="174"/>
      <c r="J61" s="175" t="s">
        <v>103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104</v>
      </c>
    </row>
    <row r="64" s="9" customFormat="1" ht="24.96" customHeight="1">
      <c r="A64" s="9"/>
      <c r="B64" s="177"/>
      <c r="C64" s="178"/>
      <c r="D64" s="179" t="s">
        <v>105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108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110</v>
      </c>
      <c r="E66" s="185"/>
      <c r="F66" s="185"/>
      <c r="G66" s="185"/>
      <c r="H66" s="185"/>
      <c r="I66" s="185"/>
      <c r="J66" s="186">
        <f>J104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111</v>
      </c>
      <c r="E67" s="185"/>
      <c r="F67" s="185"/>
      <c r="G67" s="185"/>
      <c r="H67" s="185"/>
      <c r="I67" s="185"/>
      <c r="J67" s="186">
        <f>J114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112</v>
      </c>
      <c r="E68" s="185"/>
      <c r="F68" s="185"/>
      <c r="G68" s="185"/>
      <c r="H68" s="185"/>
      <c r="I68" s="185"/>
      <c r="J68" s="186">
        <f>J120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888</v>
      </c>
      <c r="E69" s="185"/>
      <c r="F69" s="185"/>
      <c r="G69" s="185"/>
      <c r="H69" s="185"/>
      <c r="I69" s="185"/>
      <c r="J69" s="186">
        <f>J137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114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Český Brod - ulice Tuchorazská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97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98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99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IO 02 - KOMUNIKACE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F14</f>
        <v>Český Brod</v>
      </c>
      <c r="G85" s="43"/>
      <c r="H85" s="43"/>
      <c r="I85" s="35" t="s">
        <v>24</v>
      </c>
      <c r="J85" s="75" t="str">
        <f>IF(J14="","",J14)</f>
        <v>14. 7. 2025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26</v>
      </c>
      <c r="D87" s="43"/>
      <c r="E87" s="43"/>
      <c r="F87" s="30" t="str">
        <f>E17</f>
        <v xml:space="preserve"> </v>
      </c>
      <c r="G87" s="43"/>
      <c r="H87" s="43"/>
      <c r="I87" s="35" t="s">
        <v>33</v>
      </c>
      <c r="J87" s="39" t="str">
        <f>E23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35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115</v>
      </c>
      <c r="D90" s="191" t="s">
        <v>57</v>
      </c>
      <c r="E90" s="191" t="s">
        <v>53</v>
      </c>
      <c r="F90" s="191" t="s">
        <v>54</v>
      </c>
      <c r="G90" s="191" t="s">
        <v>116</v>
      </c>
      <c r="H90" s="191" t="s">
        <v>117</v>
      </c>
      <c r="I90" s="191" t="s">
        <v>118</v>
      </c>
      <c r="J90" s="191" t="s">
        <v>103</v>
      </c>
      <c r="K90" s="192" t="s">
        <v>119</v>
      </c>
      <c r="L90" s="193"/>
      <c r="M90" s="95" t="s">
        <v>28</v>
      </c>
      <c r="N90" s="96" t="s">
        <v>42</v>
      </c>
      <c r="O90" s="96" t="s">
        <v>120</v>
      </c>
      <c r="P90" s="96" t="s">
        <v>121</v>
      </c>
      <c r="Q90" s="96" t="s">
        <v>122</v>
      </c>
      <c r="R90" s="96" t="s">
        <v>123</v>
      </c>
      <c r="S90" s="96" t="s">
        <v>124</v>
      </c>
      <c r="T90" s="97" t="s">
        <v>125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126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1.41523</v>
      </c>
      <c r="S91" s="99"/>
      <c r="T91" s="197">
        <f>T92</f>
        <v>259.90000000000003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71</v>
      </c>
      <c r="AU91" s="20" t="s">
        <v>104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71</v>
      </c>
      <c r="E92" s="202" t="s">
        <v>127</v>
      </c>
      <c r="F92" s="202" t="s">
        <v>128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P93+P104+P120+P137</f>
        <v>0</v>
      </c>
      <c r="Q92" s="207"/>
      <c r="R92" s="208">
        <f>R93+R104+R120+R137</f>
        <v>1.41523</v>
      </c>
      <c r="S92" s="207"/>
      <c r="T92" s="209">
        <f>T93+T104+T120+T137</f>
        <v>259.90000000000003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79</v>
      </c>
      <c r="AT92" s="211" t="s">
        <v>71</v>
      </c>
      <c r="AU92" s="211" t="s">
        <v>72</v>
      </c>
      <c r="AY92" s="210" t="s">
        <v>129</v>
      </c>
      <c r="BK92" s="212">
        <f>BK93+BK104+BK120+BK137</f>
        <v>0</v>
      </c>
    </row>
    <row r="93" s="12" customFormat="1" ht="22.8" customHeight="1">
      <c r="A93" s="12"/>
      <c r="B93" s="199"/>
      <c r="C93" s="200"/>
      <c r="D93" s="201" t="s">
        <v>71</v>
      </c>
      <c r="E93" s="213" t="s">
        <v>164</v>
      </c>
      <c r="F93" s="213" t="s">
        <v>344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SUM(P94:P103)</f>
        <v>0</v>
      </c>
      <c r="Q93" s="207"/>
      <c r="R93" s="208">
        <f>SUM(R94:R103)</f>
        <v>1.3786000000000001</v>
      </c>
      <c r="S93" s="207"/>
      <c r="T93" s="209">
        <f>SUM(T94:T103)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79</v>
      </c>
      <c r="AT93" s="211" t="s">
        <v>71</v>
      </c>
      <c r="AU93" s="211" t="s">
        <v>79</v>
      </c>
      <c r="AY93" s="210" t="s">
        <v>129</v>
      </c>
      <c r="BK93" s="212">
        <f>SUM(BK94:BK103)</f>
        <v>0</v>
      </c>
    </row>
    <row r="94" s="2" customFormat="1" ht="21.75" customHeight="1">
      <c r="A94" s="41"/>
      <c r="B94" s="42"/>
      <c r="C94" s="215" t="s">
        <v>79</v>
      </c>
      <c r="D94" s="215" t="s">
        <v>131</v>
      </c>
      <c r="E94" s="216" t="s">
        <v>889</v>
      </c>
      <c r="F94" s="217" t="s">
        <v>890</v>
      </c>
      <c r="G94" s="218" t="s">
        <v>159</v>
      </c>
      <c r="H94" s="219">
        <v>2260</v>
      </c>
      <c r="I94" s="220"/>
      <c r="J94" s="221">
        <f>ROUND(I94*H94,2)</f>
        <v>0</v>
      </c>
      <c r="K94" s="217" t="s">
        <v>135</v>
      </c>
      <c r="L94" s="47"/>
      <c r="M94" s="222" t="s">
        <v>28</v>
      </c>
      <c r="N94" s="223" t="s">
        <v>43</v>
      </c>
      <c r="O94" s="87"/>
      <c r="P94" s="224">
        <f>O94*H94</f>
        <v>0</v>
      </c>
      <c r="Q94" s="224">
        <v>0.00060999999999999997</v>
      </c>
      <c r="R94" s="224">
        <f>Q94*H94</f>
        <v>1.3786000000000001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136</v>
      </c>
      <c r="AT94" s="226" t="s">
        <v>131</v>
      </c>
      <c r="AU94" s="226" t="s">
        <v>81</v>
      </c>
      <c r="AY94" s="20" t="s">
        <v>129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136</v>
      </c>
      <c r="BM94" s="226" t="s">
        <v>891</v>
      </c>
    </row>
    <row r="95" s="2" customFormat="1">
      <c r="A95" s="41"/>
      <c r="B95" s="42"/>
      <c r="C95" s="43"/>
      <c r="D95" s="228" t="s">
        <v>138</v>
      </c>
      <c r="E95" s="43"/>
      <c r="F95" s="229" t="s">
        <v>892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138</v>
      </c>
      <c r="AU95" s="20" t="s">
        <v>81</v>
      </c>
    </row>
    <row r="96" s="2" customFormat="1">
      <c r="A96" s="41"/>
      <c r="B96" s="42"/>
      <c r="C96" s="43"/>
      <c r="D96" s="233" t="s">
        <v>140</v>
      </c>
      <c r="E96" s="43"/>
      <c r="F96" s="234" t="s">
        <v>893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140</v>
      </c>
      <c r="AU96" s="20" t="s">
        <v>81</v>
      </c>
    </row>
    <row r="97" s="13" customFormat="1">
      <c r="A97" s="13"/>
      <c r="B97" s="235"/>
      <c r="C97" s="236"/>
      <c r="D97" s="228" t="s">
        <v>142</v>
      </c>
      <c r="E97" s="237" t="s">
        <v>28</v>
      </c>
      <c r="F97" s="238" t="s">
        <v>894</v>
      </c>
      <c r="G97" s="236"/>
      <c r="H97" s="239">
        <v>2260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142</v>
      </c>
      <c r="AU97" s="245" t="s">
        <v>81</v>
      </c>
      <c r="AV97" s="13" t="s">
        <v>81</v>
      </c>
      <c r="AW97" s="13" t="s">
        <v>34</v>
      </c>
      <c r="AX97" s="13" t="s">
        <v>72</v>
      </c>
      <c r="AY97" s="245" t="s">
        <v>129</v>
      </c>
    </row>
    <row r="98" s="14" customFormat="1">
      <c r="A98" s="14"/>
      <c r="B98" s="246"/>
      <c r="C98" s="247"/>
      <c r="D98" s="228" t="s">
        <v>142</v>
      </c>
      <c r="E98" s="248" t="s">
        <v>28</v>
      </c>
      <c r="F98" s="249" t="s">
        <v>156</v>
      </c>
      <c r="G98" s="247"/>
      <c r="H98" s="250">
        <v>2260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142</v>
      </c>
      <c r="AU98" s="256" t="s">
        <v>81</v>
      </c>
      <c r="AV98" s="14" t="s">
        <v>136</v>
      </c>
      <c r="AW98" s="14" t="s">
        <v>34</v>
      </c>
      <c r="AX98" s="14" t="s">
        <v>79</v>
      </c>
      <c r="AY98" s="256" t="s">
        <v>129</v>
      </c>
    </row>
    <row r="99" s="2" customFormat="1" ht="33" customHeight="1">
      <c r="A99" s="41"/>
      <c r="B99" s="42"/>
      <c r="C99" s="215" t="s">
        <v>81</v>
      </c>
      <c r="D99" s="215" t="s">
        <v>131</v>
      </c>
      <c r="E99" s="216" t="s">
        <v>895</v>
      </c>
      <c r="F99" s="217" t="s">
        <v>896</v>
      </c>
      <c r="G99" s="218" t="s">
        <v>159</v>
      </c>
      <c r="H99" s="219">
        <v>2260</v>
      </c>
      <c r="I99" s="220"/>
      <c r="J99" s="221">
        <f>ROUND(I99*H99,2)</f>
        <v>0</v>
      </c>
      <c r="K99" s="217" t="s">
        <v>135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136</v>
      </c>
      <c r="AT99" s="226" t="s">
        <v>131</v>
      </c>
      <c r="AU99" s="226" t="s">
        <v>81</v>
      </c>
      <c r="AY99" s="20" t="s">
        <v>129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136</v>
      </c>
      <c r="BM99" s="226" t="s">
        <v>897</v>
      </c>
    </row>
    <row r="100" s="2" customFormat="1">
      <c r="A100" s="41"/>
      <c r="B100" s="42"/>
      <c r="C100" s="43"/>
      <c r="D100" s="228" t="s">
        <v>138</v>
      </c>
      <c r="E100" s="43"/>
      <c r="F100" s="229" t="s">
        <v>898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138</v>
      </c>
      <c r="AU100" s="20" t="s">
        <v>81</v>
      </c>
    </row>
    <row r="101" s="2" customFormat="1">
      <c r="A101" s="41"/>
      <c r="B101" s="42"/>
      <c r="C101" s="43"/>
      <c r="D101" s="233" t="s">
        <v>140</v>
      </c>
      <c r="E101" s="43"/>
      <c r="F101" s="234" t="s">
        <v>899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140</v>
      </c>
      <c r="AU101" s="20" t="s">
        <v>81</v>
      </c>
    </row>
    <row r="102" s="13" customFormat="1">
      <c r="A102" s="13"/>
      <c r="B102" s="235"/>
      <c r="C102" s="236"/>
      <c r="D102" s="228" t="s">
        <v>142</v>
      </c>
      <c r="E102" s="237" t="s">
        <v>28</v>
      </c>
      <c r="F102" s="238" t="s">
        <v>894</v>
      </c>
      <c r="G102" s="236"/>
      <c r="H102" s="239">
        <v>2260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142</v>
      </c>
      <c r="AU102" s="245" t="s">
        <v>81</v>
      </c>
      <c r="AV102" s="13" t="s">
        <v>81</v>
      </c>
      <c r="AW102" s="13" t="s">
        <v>34</v>
      </c>
      <c r="AX102" s="13" t="s">
        <v>72</v>
      </c>
      <c r="AY102" s="245" t="s">
        <v>129</v>
      </c>
    </row>
    <row r="103" s="14" customFormat="1">
      <c r="A103" s="14"/>
      <c r="B103" s="246"/>
      <c r="C103" s="247"/>
      <c r="D103" s="228" t="s">
        <v>142</v>
      </c>
      <c r="E103" s="248" t="s">
        <v>28</v>
      </c>
      <c r="F103" s="249" t="s">
        <v>156</v>
      </c>
      <c r="G103" s="247"/>
      <c r="H103" s="250">
        <v>2260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142</v>
      </c>
      <c r="AU103" s="256" t="s">
        <v>81</v>
      </c>
      <c r="AV103" s="14" t="s">
        <v>136</v>
      </c>
      <c r="AW103" s="14" t="s">
        <v>34</v>
      </c>
      <c r="AX103" s="14" t="s">
        <v>79</v>
      </c>
      <c r="AY103" s="256" t="s">
        <v>129</v>
      </c>
    </row>
    <row r="104" s="12" customFormat="1" ht="22.8" customHeight="1">
      <c r="A104" s="12"/>
      <c r="B104" s="199"/>
      <c r="C104" s="200"/>
      <c r="D104" s="201" t="s">
        <v>71</v>
      </c>
      <c r="E104" s="213" t="s">
        <v>193</v>
      </c>
      <c r="F104" s="213" t="s">
        <v>588</v>
      </c>
      <c r="G104" s="200"/>
      <c r="H104" s="200"/>
      <c r="I104" s="203"/>
      <c r="J104" s="214">
        <f>BK104</f>
        <v>0</v>
      </c>
      <c r="K104" s="200"/>
      <c r="L104" s="205"/>
      <c r="M104" s="206"/>
      <c r="N104" s="207"/>
      <c r="O104" s="207"/>
      <c r="P104" s="208">
        <f>P105+SUM(P106:P114)</f>
        <v>0</v>
      </c>
      <c r="Q104" s="207"/>
      <c r="R104" s="208">
        <f>R105+SUM(R106:R114)</f>
        <v>0.036630000000000003</v>
      </c>
      <c r="S104" s="207"/>
      <c r="T104" s="209">
        <f>T105+SUM(T106:T114)</f>
        <v>259.90000000000003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79</v>
      </c>
      <c r="AT104" s="211" t="s">
        <v>71</v>
      </c>
      <c r="AU104" s="211" t="s">
        <v>79</v>
      </c>
      <c r="AY104" s="210" t="s">
        <v>129</v>
      </c>
      <c r="BK104" s="212">
        <f>BK105+SUM(BK106:BK114)</f>
        <v>0</v>
      </c>
    </row>
    <row r="105" s="2" customFormat="1" ht="33" customHeight="1">
      <c r="A105" s="41"/>
      <c r="B105" s="42"/>
      <c r="C105" s="215" t="s">
        <v>149</v>
      </c>
      <c r="D105" s="215" t="s">
        <v>131</v>
      </c>
      <c r="E105" s="216" t="s">
        <v>590</v>
      </c>
      <c r="F105" s="217" t="s">
        <v>591</v>
      </c>
      <c r="G105" s="218" t="s">
        <v>134</v>
      </c>
      <c r="H105" s="219">
        <v>23</v>
      </c>
      <c r="I105" s="220"/>
      <c r="J105" s="221">
        <f>ROUND(I105*H105,2)</f>
        <v>0</v>
      </c>
      <c r="K105" s="217" t="s">
        <v>135</v>
      </c>
      <c r="L105" s="47"/>
      <c r="M105" s="222" t="s">
        <v>28</v>
      </c>
      <c r="N105" s="223" t="s">
        <v>43</v>
      </c>
      <c r="O105" s="87"/>
      <c r="P105" s="224">
        <f>O105*H105</f>
        <v>0</v>
      </c>
      <c r="Q105" s="224">
        <v>0.00060999999999999997</v>
      </c>
      <c r="R105" s="224">
        <f>Q105*H105</f>
        <v>0.014029999999999999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136</v>
      </c>
      <c r="AT105" s="226" t="s">
        <v>131</v>
      </c>
      <c r="AU105" s="226" t="s">
        <v>81</v>
      </c>
      <c r="AY105" s="20" t="s">
        <v>129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136</v>
      </c>
      <c r="BM105" s="226" t="s">
        <v>900</v>
      </c>
    </row>
    <row r="106" s="2" customFormat="1">
      <c r="A106" s="41"/>
      <c r="B106" s="42"/>
      <c r="C106" s="43"/>
      <c r="D106" s="228" t="s">
        <v>138</v>
      </c>
      <c r="E106" s="43"/>
      <c r="F106" s="229" t="s">
        <v>593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138</v>
      </c>
      <c r="AU106" s="20" t="s">
        <v>81</v>
      </c>
    </row>
    <row r="107" s="2" customFormat="1">
      <c r="A107" s="41"/>
      <c r="B107" s="42"/>
      <c r="C107" s="43"/>
      <c r="D107" s="233" t="s">
        <v>140</v>
      </c>
      <c r="E107" s="43"/>
      <c r="F107" s="234" t="s">
        <v>594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140</v>
      </c>
      <c r="AU107" s="20" t="s">
        <v>81</v>
      </c>
    </row>
    <row r="108" s="13" customFormat="1">
      <c r="A108" s="13"/>
      <c r="B108" s="235"/>
      <c r="C108" s="236"/>
      <c r="D108" s="228" t="s">
        <v>142</v>
      </c>
      <c r="E108" s="237" t="s">
        <v>28</v>
      </c>
      <c r="F108" s="238" t="s">
        <v>901</v>
      </c>
      <c r="G108" s="236"/>
      <c r="H108" s="239">
        <v>23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142</v>
      </c>
      <c r="AU108" s="245" t="s">
        <v>81</v>
      </c>
      <c r="AV108" s="13" t="s">
        <v>81</v>
      </c>
      <c r="AW108" s="13" t="s">
        <v>34</v>
      </c>
      <c r="AX108" s="13" t="s">
        <v>72</v>
      </c>
      <c r="AY108" s="245" t="s">
        <v>129</v>
      </c>
    </row>
    <row r="109" s="14" customFormat="1">
      <c r="A109" s="14"/>
      <c r="B109" s="246"/>
      <c r="C109" s="247"/>
      <c r="D109" s="228" t="s">
        <v>142</v>
      </c>
      <c r="E109" s="248" t="s">
        <v>28</v>
      </c>
      <c r="F109" s="249" t="s">
        <v>219</v>
      </c>
      <c r="G109" s="247"/>
      <c r="H109" s="250">
        <v>23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142</v>
      </c>
      <c r="AU109" s="256" t="s">
        <v>81</v>
      </c>
      <c r="AV109" s="14" t="s">
        <v>136</v>
      </c>
      <c r="AW109" s="14" t="s">
        <v>34</v>
      </c>
      <c r="AX109" s="14" t="s">
        <v>79</v>
      </c>
      <c r="AY109" s="256" t="s">
        <v>129</v>
      </c>
    </row>
    <row r="110" s="2" customFormat="1" ht="16.5" customHeight="1">
      <c r="A110" s="41"/>
      <c r="B110" s="42"/>
      <c r="C110" s="215" t="s">
        <v>136</v>
      </c>
      <c r="D110" s="215" t="s">
        <v>131</v>
      </c>
      <c r="E110" s="216" t="s">
        <v>596</v>
      </c>
      <c r="F110" s="217" t="s">
        <v>597</v>
      </c>
      <c r="G110" s="218" t="s">
        <v>134</v>
      </c>
      <c r="H110" s="219">
        <v>23</v>
      </c>
      <c r="I110" s="220"/>
      <c r="J110" s="221">
        <f>ROUND(I110*H110,2)</f>
        <v>0</v>
      </c>
      <c r="K110" s="217" t="s">
        <v>135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136</v>
      </c>
      <c r="AT110" s="226" t="s">
        <v>131</v>
      </c>
      <c r="AU110" s="226" t="s">
        <v>81</v>
      </c>
      <c r="AY110" s="20" t="s">
        <v>129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136</v>
      </c>
      <c r="BM110" s="226" t="s">
        <v>902</v>
      </c>
    </row>
    <row r="111" s="2" customFormat="1">
      <c r="A111" s="41"/>
      <c r="B111" s="42"/>
      <c r="C111" s="43"/>
      <c r="D111" s="228" t="s">
        <v>138</v>
      </c>
      <c r="E111" s="43"/>
      <c r="F111" s="229" t="s">
        <v>599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138</v>
      </c>
      <c r="AU111" s="20" t="s">
        <v>81</v>
      </c>
    </row>
    <row r="112" s="2" customFormat="1">
      <c r="A112" s="41"/>
      <c r="B112" s="42"/>
      <c r="C112" s="43"/>
      <c r="D112" s="233" t="s">
        <v>140</v>
      </c>
      <c r="E112" s="43"/>
      <c r="F112" s="234" t="s">
        <v>600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140</v>
      </c>
      <c r="AU112" s="20" t="s">
        <v>81</v>
      </c>
    </row>
    <row r="113" s="13" customFormat="1">
      <c r="A113" s="13"/>
      <c r="B113" s="235"/>
      <c r="C113" s="236"/>
      <c r="D113" s="228" t="s">
        <v>142</v>
      </c>
      <c r="E113" s="237" t="s">
        <v>28</v>
      </c>
      <c r="F113" s="238" t="s">
        <v>286</v>
      </c>
      <c r="G113" s="236"/>
      <c r="H113" s="239">
        <v>23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142</v>
      </c>
      <c r="AU113" s="245" t="s">
        <v>81</v>
      </c>
      <c r="AV113" s="13" t="s">
        <v>81</v>
      </c>
      <c r="AW113" s="13" t="s">
        <v>34</v>
      </c>
      <c r="AX113" s="13" t="s">
        <v>79</v>
      </c>
      <c r="AY113" s="245" t="s">
        <v>129</v>
      </c>
    </row>
    <row r="114" s="12" customFormat="1" ht="20.88" customHeight="1">
      <c r="A114" s="12"/>
      <c r="B114" s="199"/>
      <c r="C114" s="200"/>
      <c r="D114" s="201" t="s">
        <v>71</v>
      </c>
      <c r="E114" s="213" t="s">
        <v>601</v>
      </c>
      <c r="F114" s="213" t="s">
        <v>602</v>
      </c>
      <c r="G114" s="200"/>
      <c r="H114" s="200"/>
      <c r="I114" s="203"/>
      <c r="J114" s="214">
        <f>BK114</f>
        <v>0</v>
      </c>
      <c r="K114" s="200"/>
      <c r="L114" s="205"/>
      <c r="M114" s="206"/>
      <c r="N114" s="207"/>
      <c r="O114" s="207"/>
      <c r="P114" s="208">
        <f>SUM(P115:P119)</f>
        <v>0</v>
      </c>
      <c r="Q114" s="207"/>
      <c r="R114" s="208">
        <f>SUM(R115:R119)</f>
        <v>0.022600000000000002</v>
      </c>
      <c r="S114" s="207"/>
      <c r="T114" s="209">
        <f>SUM(T115:T119)</f>
        <v>259.90000000000003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0" t="s">
        <v>79</v>
      </c>
      <c r="AT114" s="211" t="s">
        <v>71</v>
      </c>
      <c r="AU114" s="211" t="s">
        <v>81</v>
      </c>
      <c r="AY114" s="210" t="s">
        <v>129</v>
      </c>
      <c r="BK114" s="212">
        <f>SUM(BK115:BK119)</f>
        <v>0</v>
      </c>
    </row>
    <row r="115" s="2" customFormat="1" ht="24.15" customHeight="1">
      <c r="A115" s="41"/>
      <c r="B115" s="42"/>
      <c r="C115" s="215" t="s">
        <v>164</v>
      </c>
      <c r="D115" s="215" t="s">
        <v>131</v>
      </c>
      <c r="E115" s="216" t="s">
        <v>903</v>
      </c>
      <c r="F115" s="217" t="s">
        <v>904</v>
      </c>
      <c r="G115" s="218" t="s">
        <v>159</v>
      </c>
      <c r="H115" s="219">
        <v>2260</v>
      </c>
      <c r="I115" s="220"/>
      <c r="J115" s="221">
        <f>ROUND(I115*H115,2)</f>
        <v>0</v>
      </c>
      <c r="K115" s="217" t="s">
        <v>135</v>
      </c>
      <c r="L115" s="47"/>
      <c r="M115" s="222" t="s">
        <v>28</v>
      </c>
      <c r="N115" s="223" t="s">
        <v>43</v>
      </c>
      <c r="O115" s="87"/>
      <c r="P115" s="224">
        <f>O115*H115</f>
        <v>0</v>
      </c>
      <c r="Q115" s="224">
        <v>1.0000000000000001E-05</v>
      </c>
      <c r="R115" s="224">
        <f>Q115*H115</f>
        <v>0.022600000000000002</v>
      </c>
      <c r="S115" s="224">
        <v>0.11500000000000001</v>
      </c>
      <c r="T115" s="225">
        <f>S115*H115</f>
        <v>259.90000000000003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136</v>
      </c>
      <c r="AT115" s="226" t="s">
        <v>131</v>
      </c>
      <c r="AU115" s="226" t="s">
        <v>149</v>
      </c>
      <c r="AY115" s="20" t="s">
        <v>129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136</v>
      </c>
      <c r="BM115" s="226" t="s">
        <v>905</v>
      </c>
    </row>
    <row r="116" s="2" customFormat="1">
      <c r="A116" s="41"/>
      <c r="B116" s="42"/>
      <c r="C116" s="43"/>
      <c r="D116" s="228" t="s">
        <v>138</v>
      </c>
      <c r="E116" s="43"/>
      <c r="F116" s="229" t="s">
        <v>906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138</v>
      </c>
      <c r="AU116" s="20" t="s">
        <v>149</v>
      </c>
    </row>
    <row r="117" s="2" customFormat="1">
      <c r="A117" s="41"/>
      <c r="B117" s="42"/>
      <c r="C117" s="43"/>
      <c r="D117" s="233" t="s">
        <v>140</v>
      </c>
      <c r="E117" s="43"/>
      <c r="F117" s="234" t="s">
        <v>907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140</v>
      </c>
      <c r="AU117" s="20" t="s">
        <v>149</v>
      </c>
    </row>
    <row r="118" s="2" customFormat="1">
      <c r="A118" s="41"/>
      <c r="B118" s="42"/>
      <c r="C118" s="43"/>
      <c r="D118" s="228" t="s">
        <v>183</v>
      </c>
      <c r="E118" s="43"/>
      <c r="F118" s="257" t="s">
        <v>908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183</v>
      </c>
      <c r="AU118" s="20" t="s">
        <v>149</v>
      </c>
    </row>
    <row r="119" s="13" customFormat="1">
      <c r="A119" s="13"/>
      <c r="B119" s="235"/>
      <c r="C119" s="236"/>
      <c r="D119" s="228" t="s">
        <v>142</v>
      </c>
      <c r="E119" s="237" t="s">
        <v>28</v>
      </c>
      <c r="F119" s="238" t="s">
        <v>894</v>
      </c>
      <c r="G119" s="236"/>
      <c r="H119" s="239">
        <v>2260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142</v>
      </c>
      <c r="AU119" s="245" t="s">
        <v>149</v>
      </c>
      <c r="AV119" s="13" t="s">
        <v>81</v>
      </c>
      <c r="AW119" s="13" t="s">
        <v>34</v>
      </c>
      <c r="AX119" s="13" t="s">
        <v>79</v>
      </c>
      <c r="AY119" s="245" t="s">
        <v>129</v>
      </c>
    </row>
    <row r="120" s="12" customFormat="1" ht="22.8" customHeight="1">
      <c r="A120" s="12"/>
      <c r="B120" s="199"/>
      <c r="C120" s="200"/>
      <c r="D120" s="201" t="s">
        <v>71</v>
      </c>
      <c r="E120" s="213" t="s">
        <v>615</v>
      </c>
      <c r="F120" s="213" t="s">
        <v>616</v>
      </c>
      <c r="G120" s="200"/>
      <c r="H120" s="200"/>
      <c r="I120" s="203"/>
      <c r="J120" s="214">
        <f>BK120</f>
        <v>0</v>
      </c>
      <c r="K120" s="200"/>
      <c r="L120" s="205"/>
      <c r="M120" s="206"/>
      <c r="N120" s="207"/>
      <c r="O120" s="207"/>
      <c r="P120" s="208">
        <f>SUM(P121:P136)</f>
        <v>0</v>
      </c>
      <c r="Q120" s="207"/>
      <c r="R120" s="208">
        <f>SUM(R121:R136)</f>
        <v>0</v>
      </c>
      <c r="S120" s="207"/>
      <c r="T120" s="209">
        <f>SUM(T121:T136)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79</v>
      </c>
      <c r="AT120" s="211" t="s">
        <v>71</v>
      </c>
      <c r="AU120" s="211" t="s">
        <v>79</v>
      </c>
      <c r="AY120" s="210" t="s">
        <v>129</v>
      </c>
      <c r="BK120" s="212">
        <f>SUM(BK121:BK136)</f>
        <v>0</v>
      </c>
    </row>
    <row r="121" s="2" customFormat="1" ht="21.75" customHeight="1">
      <c r="A121" s="41"/>
      <c r="B121" s="42"/>
      <c r="C121" s="215" t="s">
        <v>171</v>
      </c>
      <c r="D121" s="215" t="s">
        <v>131</v>
      </c>
      <c r="E121" s="216" t="s">
        <v>618</v>
      </c>
      <c r="F121" s="217" t="s">
        <v>619</v>
      </c>
      <c r="G121" s="218" t="s">
        <v>237</v>
      </c>
      <c r="H121" s="219">
        <v>259.89999999999998</v>
      </c>
      <c r="I121" s="220"/>
      <c r="J121" s="221">
        <f>ROUND(I121*H121,2)</f>
        <v>0</v>
      </c>
      <c r="K121" s="217" t="s">
        <v>135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136</v>
      </c>
      <c r="AT121" s="226" t="s">
        <v>131</v>
      </c>
      <c r="AU121" s="226" t="s">
        <v>81</v>
      </c>
      <c r="AY121" s="20" t="s">
        <v>129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136</v>
      </c>
      <c r="BM121" s="226" t="s">
        <v>909</v>
      </c>
    </row>
    <row r="122" s="2" customFormat="1">
      <c r="A122" s="41"/>
      <c r="B122" s="42"/>
      <c r="C122" s="43"/>
      <c r="D122" s="228" t="s">
        <v>138</v>
      </c>
      <c r="E122" s="43"/>
      <c r="F122" s="229" t="s">
        <v>621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138</v>
      </c>
      <c r="AU122" s="20" t="s">
        <v>81</v>
      </c>
    </row>
    <row r="123" s="2" customFormat="1">
      <c r="A123" s="41"/>
      <c r="B123" s="42"/>
      <c r="C123" s="43"/>
      <c r="D123" s="233" t="s">
        <v>140</v>
      </c>
      <c r="E123" s="43"/>
      <c r="F123" s="234" t="s">
        <v>622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140</v>
      </c>
      <c r="AU123" s="20" t="s">
        <v>81</v>
      </c>
    </row>
    <row r="124" s="13" customFormat="1">
      <c r="A124" s="13"/>
      <c r="B124" s="235"/>
      <c r="C124" s="236"/>
      <c r="D124" s="228" t="s">
        <v>142</v>
      </c>
      <c r="E124" s="237" t="s">
        <v>28</v>
      </c>
      <c r="F124" s="238" t="s">
        <v>910</v>
      </c>
      <c r="G124" s="236"/>
      <c r="H124" s="239">
        <v>259.89999999999998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142</v>
      </c>
      <c r="AU124" s="245" t="s">
        <v>81</v>
      </c>
      <c r="AV124" s="13" t="s">
        <v>81</v>
      </c>
      <c r="AW124" s="13" t="s">
        <v>34</v>
      </c>
      <c r="AX124" s="13" t="s">
        <v>72</v>
      </c>
      <c r="AY124" s="245" t="s">
        <v>129</v>
      </c>
    </row>
    <row r="125" s="14" customFormat="1">
      <c r="A125" s="14"/>
      <c r="B125" s="246"/>
      <c r="C125" s="247"/>
      <c r="D125" s="228" t="s">
        <v>142</v>
      </c>
      <c r="E125" s="248" t="s">
        <v>28</v>
      </c>
      <c r="F125" s="249" t="s">
        <v>219</v>
      </c>
      <c r="G125" s="247"/>
      <c r="H125" s="250">
        <v>259.89999999999998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142</v>
      </c>
      <c r="AU125" s="256" t="s">
        <v>81</v>
      </c>
      <c r="AV125" s="14" t="s">
        <v>136</v>
      </c>
      <c r="AW125" s="14" t="s">
        <v>34</v>
      </c>
      <c r="AX125" s="14" t="s">
        <v>79</v>
      </c>
      <c r="AY125" s="256" t="s">
        <v>129</v>
      </c>
    </row>
    <row r="126" s="2" customFormat="1" ht="24.15" customHeight="1">
      <c r="A126" s="41"/>
      <c r="B126" s="42"/>
      <c r="C126" s="215" t="s">
        <v>143</v>
      </c>
      <c r="D126" s="215" t="s">
        <v>131</v>
      </c>
      <c r="E126" s="216" t="s">
        <v>624</v>
      </c>
      <c r="F126" s="217" t="s">
        <v>625</v>
      </c>
      <c r="G126" s="218" t="s">
        <v>237</v>
      </c>
      <c r="H126" s="219">
        <v>7537.1000000000004</v>
      </c>
      <c r="I126" s="220"/>
      <c r="J126" s="221">
        <f>ROUND(I126*H126,2)</f>
        <v>0</v>
      </c>
      <c r="K126" s="217" t="s">
        <v>135</v>
      </c>
      <c r="L126" s="47"/>
      <c r="M126" s="222" t="s">
        <v>28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136</v>
      </c>
      <c r="AT126" s="226" t="s">
        <v>131</v>
      </c>
      <c r="AU126" s="226" t="s">
        <v>81</v>
      </c>
      <c r="AY126" s="20" t="s">
        <v>129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136</v>
      </c>
      <c r="BM126" s="226" t="s">
        <v>911</v>
      </c>
    </row>
    <row r="127" s="2" customFormat="1">
      <c r="A127" s="41"/>
      <c r="B127" s="42"/>
      <c r="C127" s="43"/>
      <c r="D127" s="228" t="s">
        <v>138</v>
      </c>
      <c r="E127" s="43"/>
      <c r="F127" s="229" t="s">
        <v>627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138</v>
      </c>
      <c r="AU127" s="20" t="s">
        <v>81</v>
      </c>
    </row>
    <row r="128" s="2" customFormat="1">
      <c r="A128" s="41"/>
      <c r="B128" s="42"/>
      <c r="C128" s="43"/>
      <c r="D128" s="233" t="s">
        <v>140</v>
      </c>
      <c r="E128" s="43"/>
      <c r="F128" s="234" t="s">
        <v>628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140</v>
      </c>
      <c r="AU128" s="20" t="s">
        <v>81</v>
      </c>
    </row>
    <row r="129" s="2" customFormat="1">
      <c r="A129" s="41"/>
      <c r="B129" s="42"/>
      <c r="C129" s="43"/>
      <c r="D129" s="228" t="s">
        <v>183</v>
      </c>
      <c r="E129" s="43"/>
      <c r="F129" s="257" t="s">
        <v>226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183</v>
      </c>
      <c r="AU129" s="20" t="s">
        <v>81</v>
      </c>
    </row>
    <row r="130" s="13" customFormat="1">
      <c r="A130" s="13"/>
      <c r="B130" s="235"/>
      <c r="C130" s="236"/>
      <c r="D130" s="228" t="s">
        <v>142</v>
      </c>
      <c r="E130" s="237" t="s">
        <v>28</v>
      </c>
      <c r="F130" s="238" t="s">
        <v>912</v>
      </c>
      <c r="G130" s="236"/>
      <c r="H130" s="239">
        <v>7537.1000000000004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142</v>
      </c>
      <c r="AU130" s="245" t="s">
        <v>81</v>
      </c>
      <c r="AV130" s="13" t="s">
        <v>81</v>
      </c>
      <c r="AW130" s="13" t="s">
        <v>34</v>
      </c>
      <c r="AX130" s="13" t="s">
        <v>72</v>
      </c>
      <c r="AY130" s="245" t="s">
        <v>129</v>
      </c>
    </row>
    <row r="131" s="14" customFormat="1">
      <c r="A131" s="14"/>
      <c r="B131" s="246"/>
      <c r="C131" s="247"/>
      <c r="D131" s="228" t="s">
        <v>142</v>
      </c>
      <c r="E131" s="248" t="s">
        <v>28</v>
      </c>
      <c r="F131" s="249" t="s">
        <v>219</v>
      </c>
      <c r="G131" s="247"/>
      <c r="H131" s="250">
        <v>7537.1000000000004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142</v>
      </c>
      <c r="AU131" s="256" t="s">
        <v>81</v>
      </c>
      <c r="AV131" s="14" t="s">
        <v>136</v>
      </c>
      <c r="AW131" s="14" t="s">
        <v>34</v>
      </c>
      <c r="AX131" s="14" t="s">
        <v>79</v>
      </c>
      <c r="AY131" s="256" t="s">
        <v>129</v>
      </c>
    </row>
    <row r="132" s="2" customFormat="1" ht="44.25" customHeight="1">
      <c r="A132" s="41"/>
      <c r="B132" s="42"/>
      <c r="C132" s="215" t="s">
        <v>152</v>
      </c>
      <c r="D132" s="215" t="s">
        <v>131</v>
      </c>
      <c r="E132" s="216" t="s">
        <v>650</v>
      </c>
      <c r="F132" s="217" t="s">
        <v>651</v>
      </c>
      <c r="G132" s="218" t="s">
        <v>237</v>
      </c>
      <c r="H132" s="219">
        <v>259.89999999999998</v>
      </c>
      <c r="I132" s="220"/>
      <c r="J132" s="221">
        <f>ROUND(I132*H132,2)</f>
        <v>0</v>
      </c>
      <c r="K132" s="217" t="s">
        <v>135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136</v>
      </c>
      <c r="AT132" s="226" t="s">
        <v>131</v>
      </c>
      <c r="AU132" s="226" t="s">
        <v>81</v>
      </c>
      <c r="AY132" s="20" t="s">
        <v>129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136</v>
      </c>
      <c r="BM132" s="226" t="s">
        <v>913</v>
      </c>
    </row>
    <row r="133" s="2" customFormat="1">
      <c r="A133" s="41"/>
      <c r="B133" s="42"/>
      <c r="C133" s="43"/>
      <c r="D133" s="228" t="s">
        <v>138</v>
      </c>
      <c r="E133" s="43"/>
      <c r="F133" s="229" t="s">
        <v>653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138</v>
      </c>
      <c r="AU133" s="20" t="s">
        <v>81</v>
      </c>
    </row>
    <row r="134" s="2" customFormat="1">
      <c r="A134" s="41"/>
      <c r="B134" s="42"/>
      <c r="C134" s="43"/>
      <c r="D134" s="233" t="s">
        <v>140</v>
      </c>
      <c r="E134" s="43"/>
      <c r="F134" s="234" t="s">
        <v>654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140</v>
      </c>
      <c r="AU134" s="20" t="s">
        <v>81</v>
      </c>
    </row>
    <row r="135" s="13" customFormat="1">
      <c r="A135" s="13"/>
      <c r="B135" s="235"/>
      <c r="C135" s="236"/>
      <c r="D135" s="228" t="s">
        <v>142</v>
      </c>
      <c r="E135" s="237" t="s">
        <v>28</v>
      </c>
      <c r="F135" s="238" t="s">
        <v>914</v>
      </c>
      <c r="G135" s="236"/>
      <c r="H135" s="239">
        <v>259.89999999999998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142</v>
      </c>
      <c r="AU135" s="245" t="s">
        <v>81</v>
      </c>
      <c r="AV135" s="13" t="s">
        <v>81</v>
      </c>
      <c r="AW135" s="13" t="s">
        <v>34</v>
      </c>
      <c r="AX135" s="13" t="s">
        <v>72</v>
      </c>
      <c r="AY135" s="245" t="s">
        <v>129</v>
      </c>
    </row>
    <row r="136" s="14" customFormat="1">
      <c r="A136" s="14"/>
      <c r="B136" s="246"/>
      <c r="C136" s="247"/>
      <c r="D136" s="228" t="s">
        <v>142</v>
      </c>
      <c r="E136" s="248" t="s">
        <v>28</v>
      </c>
      <c r="F136" s="249" t="s">
        <v>219</v>
      </c>
      <c r="G136" s="247"/>
      <c r="H136" s="250">
        <v>259.89999999999998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142</v>
      </c>
      <c r="AU136" s="256" t="s">
        <v>81</v>
      </c>
      <c r="AV136" s="14" t="s">
        <v>136</v>
      </c>
      <c r="AW136" s="14" t="s">
        <v>34</v>
      </c>
      <c r="AX136" s="14" t="s">
        <v>79</v>
      </c>
      <c r="AY136" s="256" t="s">
        <v>129</v>
      </c>
    </row>
    <row r="137" s="12" customFormat="1" ht="22.8" customHeight="1">
      <c r="A137" s="12"/>
      <c r="B137" s="199"/>
      <c r="C137" s="200"/>
      <c r="D137" s="201" t="s">
        <v>71</v>
      </c>
      <c r="E137" s="213" t="s">
        <v>656</v>
      </c>
      <c r="F137" s="213" t="s">
        <v>915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SUM(P138:P140)</f>
        <v>0</v>
      </c>
      <c r="Q137" s="207"/>
      <c r="R137" s="208">
        <f>SUM(R138:R140)</f>
        <v>0</v>
      </c>
      <c r="S137" s="207"/>
      <c r="T137" s="209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79</v>
      </c>
      <c r="AT137" s="211" t="s">
        <v>71</v>
      </c>
      <c r="AU137" s="211" t="s">
        <v>79</v>
      </c>
      <c r="AY137" s="210" t="s">
        <v>129</v>
      </c>
      <c r="BK137" s="212">
        <f>SUM(BK138:BK140)</f>
        <v>0</v>
      </c>
    </row>
    <row r="138" s="2" customFormat="1" ht="33" customHeight="1">
      <c r="A138" s="41"/>
      <c r="B138" s="42"/>
      <c r="C138" s="215" t="s">
        <v>193</v>
      </c>
      <c r="D138" s="215" t="s">
        <v>131</v>
      </c>
      <c r="E138" s="216" t="s">
        <v>916</v>
      </c>
      <c r="F138" s="217" t="s">
        <v>917</v>
      </c>
      <c r="G138" s="218" t="s">
        <v>237</v>
      </c>
      <c r="H138" s="219">
        <v>1.415</v>
      </c>
      <c r="I138" s="220"/>
      <c r="J138" s="221">
        <f>ROUND(I138*H138,2)</f>
        <v>0</v>
      </c>
      <c r="K138" s="217" t="s">
        <v>135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136</v>
      </c>
      <c r="AT138" s="226" t="s">
        <v>131</v>
      </c>
      <c r="AU138" s="226" t="s">
        <v>81</v>
      </c>
      <c r="AY138" s="20" t="s">
        <v>129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136</v>
      </c>
      <c r="BM138" s="226" t="s">
        <v>918</v>
      </c>
    </row>
    <row r="139" s="2" customFormat="1">
      <c r="A139" s="41"/>
      <c r="B139" s="42"/>
      <c r="C139" s="43"/>
      <c r="D139" s="228" t="s">
        <v>138</v>
      </c>
      <c r="E139" s="43"/>
      <c r="F139" s="229" t="s">
        <v>919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138</v>
      </c>
      <c r="AU139" s="20" t="s">
        <v>81</v>
      </c>
    </row>
    <row r="140" s="2" customFormat="1">
      <c r="A140" s="41"/>
      <c r="B140" s="42"/>
      <c r="C140" s="43"/>
      <c r="D140" s="233" t="s">
        <v>140</v>
      </c>
      <c r="E140" s="43"/>
      <c r="F140" s="234" t="s">
        <v>920</v>
      </c>
      <c r="G140" s="43"/>
      <c r="H140" s="43"/>
      <c r="I140" s="230"/>
      <c r="J140" s="43"/>
      <c r="K140" s="43"/>
      <c r="L140" s="47"/>
      <c r="M140" s="268"/>
      <c r="N140" s="269"/>
      <c r="O140" s="270"/>
      <c r="P140" s="270"/>
      <c r="Q140" s="270"/>
      <c r="R140" s="270"/>
      <c r="S140" s="270"/>
      <c r="T140" s="27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140</v>
      </c>
      <c r="AU140" s="20" t="s">
        <v>81</v>
      </c>
    </row>
    <row r="141" s="2" customFormat="1" ht="6.96" customHeight="1">
      <c r="A141" s="41"/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47"/>
      <c r="M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</sheetData>
  <sheetProtection sheet="1" autoFilter="0" formatColumns="0" formatRows="0" objects="1" scenarios="1" spinCount="100000" saltValue="IviQC0FOJQot2IYXWC2nxCtcyqn2Z1WadAODYs+iFAjS0w9mp0hmHXgg3X0ERUnupRBvr/UDH0k/aDd9l11zzg==" hashValue="lqTHfFZ9hSHpUSToGhZjrJyIbdwKY1YzBAh3bMYoTvuS2qOGFopXnM+dTfl02ubLEFBRVHFz9hpQQRJo52UixA==" algorithmName="SHA-512" password="CC35"/>
  <autoFilter ref="C90:K1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1/R_SÚS"/>
    <hyperlink ref="F101" r:id="rId2" display="https://podminky.urs.cz/item/CS_URS_2025_01/577144121"/>
    <hyperlink ref="F107" r:id="rId3" display="https://podminky.urs.cz/item/CS_URS_2025_01/919732211"/>
    <hyperlink ref="F112" r:id="rId4" display="https://podminky.urs.cz/item/CS_URS_2025_01/919735111"/>
    <hyperlink ref="F117" r:id="rId5" display="https://podminky.urs.cz/item/CS_URS_2025_01/113154533"/>
    <hyperlink ref="F123" r:id="rId6" display="https://podminky.urs.cz/item/CS_URS_2025_01/997221551"/>
    <hyperlink ref="F128" r:id="rId7" display="https://podminky.urs.cz/item/CS_URS_2025_01/997221559"/>
    <hyperlink ref="F134" r:id="rId8" display="https://podminky.urs.cz/item/CS_URS_2025_01/997221875"/>
    <hyperlink ref="F140" r:id="rId9" display="https://podminky.urs.cz/item/CS_URS_2025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96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Český Brod - ulice Tuchorazská</v>
      </c>
      <c r="F7" s="145"/>
      <c r="G7" s="145"/>
      <c r="H7" s="145"/>
      <c r="L7" s="23"/>
    </row>
    <row r="8" s="1" customFormat="1" ht="12" customHeight="1">
      <c r="B8" s="23"/>
      <c r="D8" s="145" t="s">
        <v>97</v>
      </c>
      <c r="L8" s="23"/>
    </row>
    <row r="9" s="2" customFormat="1" ht="16.5" customHeight="1">
      <c r="A9" s="41"/>
      <c r="B9" s="47"/>
      <c r="C9" s="41"/>
      <c r="D9" s="41"/>
      <c r="E9" s="146" t="s">
        <v>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921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29</v>
      </c>
      <c r="G14" s="41"/>
      <c r="H14" s="41"/>
      <c r="I14" s="145" t="s">
        <v>24</v>
      </c>
      <c r="J14" s="149" t="str">
        <f>'Rekapitulace stavby'!AN8</f>
        <v>14. 7. 2025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30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30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30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ROUND((SUM(BE91:BE145)),  2)</f>
        <v>0</v>
      </c>
      <c r="G35" s="41"/>
      <c r="H35" s="41"/>
      <c r="I35" s="160">
        <v>0.20999999999999999</v>
      </c>
      <c r="J35" s="159">
        <f>ROUND(((SUM(BE91:BE145))*I35),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ROUND((SUM(BF91:BF145)),  2)</f>
        <v>0</v>
      </c>
      <c r="G36" s="41"/>
      <c r="H36" s="41"/>
      <c r="I36" s="160">
        <v>0.12</v>
      </c>
      <c r="J36" s="159">
        <f>ROUND(((SUM(BF91:BF145))*I36),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ROUND((SUM(BG91:BG145)),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ROUND((SUM(BH91:BH145)),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ROUND((SUM(BI91:BI145)),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Český Brod - ulice Tuchorazská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VRN - VEDLEJŠÍ ROZPOČTOVÉ NÁKLADY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14. 7. 2025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102</v>
      </c>
      <c r="D61" s="174"/>
      <c r="E61" s="174"/>
      <c r="F61" s="174"/>
      <c r="G61" s="174"/>
      <c r="H61" s="174"/>
      <c r="I61" s="174"/>
      <c r="J61" s="175" t="s">
        <v>103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104</v>
      </c>
    </row>
    <row r="64" s="9" customFormat="1" ht="24.96" customHeight="1">
      <c r="A64" s="9"/>
      <c r="B64" s="177"/>
      <c r="C64" s="178"/>
      <c r="D64" s="179" t="s">
        <v>922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923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924</v>
      </c>
      <c r="E66" s="185"/>
      <c r="F66" s="185"/>
      <c r="G66" s="185"/>
      <c r="H66" s="185"/>
      <c r="I66" s="185"/>
      <c r="J66" s="186">
        <f>J118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925</v>
      </c>
      <c r="E67" s="185"/>
      <c r="F67" s="185"/>
      <c r="G67" s="185"/>
      <c r="H67" s="185"/>
      <c r="I67" s="185"/>
      <c r="J67" s="186">
        <f>J127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926</v>
      </c>
      <c r="E68" s="185"/>
      <c r="F68" s="185"/>
      <c r="G68" s="185"/>
      <c r="H68" s="185"/>
      <c r="I68" s="185"/>
      <c r="J68" s="186">
        <f>J138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927</v>
      </c>
      <c r="E69" s="185"/>
      <c r="F69" s="185"/>
      <c r="G69" s="185"/>
      <c r="H69" s="185"/>
      <c r="I69" s="185"/>
      <c r="J69" s="186">
        <f>J142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114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Český Brod - ulice Tuchorazská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97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98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99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VRN - VEDLEJŠÍ ROZPOČTOVÉ NÁKLADY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F14</f>
        <v xml:space="preserve"> </v>
      </c>
      <c r="G85" s="43"/>
      <c r="H85" s="43"/>
      <c r="I85" s="35" t="s">
        <v>24</v>
      </c>
      <c r="J85" s="75" t="str">
        <f>IF(J14="","",J14)</f>
        <v>14. 7. 2025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26</v>
      </c>
      <c r="D87" s="43"/>
      <c r="E87" s="43"/>
      <c r="F87" s="30" t="str">
        <f>E17</f>
        <v xml:space="preserve"> </v>
      </c>
      <c r="G87" s="43"/>
      <c r="H87" s="43"/>
      <c r="I87" s="35" t="s">
        <v>33</v>
      </c>
      <c r="J87" s="39" t="str">
        <f>E23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35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115</v>
      </c>
      <c r="D90" s="191" t="s">
        <v>57</v>
      </c>
      <c r="E90" s="191" t="s">
        <v>53</v>
      </c>
      <c r="F90" s="191" t="s">
        <v>54</v>
      </c>
      <c r="G90" s="191" t="s">
        <v>116</v>
      </c>
      <c r="H90" s="191" t="s">
        <v>117</v>
      </c>
      <c r="I90" s="191" t="s">
        <v>118</v>
      </c>
      <c r="J90" s="191" t="s">
        <v>103</v>
      </c>
      <c r="K90" s="192" t="s">
        <v>119</v>
      </c>
      <c r="L90" s="193"/>
      <c r="M90" s="95" t="s">
        <v>28</v>
      </c>
      <c r="N90" s="96" t="s">
        <v>42</v>
      </c>
      <c r="O90" s="96" t="s">
        <v>120</v>
      </c>
      <c r="P90" s="96" t="s">
        <v>121</v>
      </c>
      <c r="Q90" s="96" t="s">
        <v>122</v>
      </c>
      <c r="R90" s="96" t="s">
        <v>123</v>
      </c>
      <c r="S90" s="96" t="s">
        <v>124</v>
      </c>
      <c r="T90" s="97" t="s">
        <v>125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126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0</v>
      </c>
      <c r="S91" s="99"/>
      <c r="T91" s="197">
        <f>T92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71</v>
      </c>
      <c r="AU91" s="20" t="s">
        <v>104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71</v>
      </c>
      <c r="E92" s="202" t="s">
        <v>93</v>
      </c>
      <c r="F92" s="202" t="s">
        <v>928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P93+P118+P127+P138+P142</f>
        <v>0</v>
      </c>
      <c r="Q92" s="207"/>
      <c r="R92" s="208">
        <f>R93+R118+R127+R138+R142</f>
        <v>0</v>
      </c>
      <c r="S92" s="207"/>
      <c r="T92" s="209">
        <f>T93+T118+T127+T138+T142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164</v>
      </c>
      <c r="AT92" s="211" t="s">
        <v>71</v>
      </c>
      <c r="AU92" s="211" t="s">
        <v>72</v>
      </c>
      <c r="AY92" s="210" t="s">
        <v>129</v>
      </c>
      <c r="BK92" s="212">
        <f>BK93+BK118+BK127+BK138+BK142</f>
        <v>0</v>
      </c>
    </row>
    <row r="93" s="12" customFormat="1" ht="22.8" customHeight="1">
      <c r="A93" s="12"/>
      <c r="B93" s="199"/>
      <c r="C93" s="200"/>
      <c r="D93" s="201" t="s">
        <v>71</v>
      </c>
      <c r="E93" s="213" t="s">
        <v>929</v>
      </c>
      <c r="F93" s="213" t="s">
        <v>930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SUM(P94:P117)</f>
        <v>0</v>
      </c>
      <c r="Q93" s="207"/>
      <c r="R93" s="208">
        <f>SUM(R94:R117)</f>
        <v>0</v>
      </c>
      <c r="S93" s="207"/>
      <c r="T93" s="209">
        <f>SUM(T94:T117)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164</v>
      </c>
      <c r="AT93" s="211" t="s">
        <v>71</v>
      </c>
      <c r="AU93" s="211" t="s">
        <v>79</v>
      </c>
      <c r="AY93" s="210" t="s">
        <v>129</v>
      </c>
      <c r="BK93" s="212">
        <f>SUM(BK94:BK117)</f>
        <v>0</v>
      </c>
    </row>
    <row r="94" s="2" customFormat="1" ht="16.5" customHeight="1">
      <c r="A94" s="41"/>
      <c r="B94" s="42"/>
      <c r="C94" s="215" t="s">
        <v>79</v>
      </c>
      <c r="D94" s="215" t="s">
        <v>131</v>
      </c>
      <c r="E94" s="216" t="s">
        <v>931</v>
      </c>
      <c r="F94" s="217" t="s">
        <v>932</v>
      </c>
      <c r="G94" s="218" t="s">
        <v>933</v>
      </c>
      <c r="H94" s="219">
        <v>1</v>
      </c>
      <c r="I94" s="220"/>
      <c r="J94" s="221">
        <f>ROUND(I94*H94,2)</f>
        <v>0</v>
      </c>
      <c r="K94" s="217" t="s">
        <v>135</v>
      </c>
      <c r="L94" s="47"/>
      <c r="M94" s="222" t="s">
        <v>28</v>
      </c>
      <c r="N94" s="223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934</v>
      </c>
      <c r="AT94" s="226" t="s">
        <v>131</v>
      </c>
      <c r="AU94" s="226" t="s">
        <v>81</v>
      </c>
      <c r="AY94" s="20" t="s">
        <v>129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934</v>
      </c>
      <c r="BM94" s="226" t="s">
        <v>935</v>
      </c>
    </row>
    <row r="95" s="2" customFormat="1">
      <c r="A95" s="41"/>
      <c r="B95" s="42"/>
      <c r="C95" s="43"/>
      <c r="D95" s="228" t="s">
        <v>138</v>
      </c>
      <c r="E95" s="43"/>
      <c r="F95" s="229" t="s">
        <v>932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138</v>
      </c>
      <c r="AU95" s="20" t="s">
        <v>81</v>
      </c>
    </row>
    <row r="96" s="2" customFormat="1">
      <c r="A96" s="41"/>
      <c r="B96" s="42"/>
      <c r="C96" s="43"/>
      <c r="D96" s="233" t="s">
        <v>140</v>
      </c>
      <c r="E96" s="43"/>
      <c r="F96" s="234" t="s">
        <v>936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140</v>
      </c>
      <c r="AU96" s="20" t="s">
        <v>81</v>
      </c>
    </row>
    <row r="97" s="2" customFormat="1" ht="16.5" customHeight="1">
      <c r="A97" s="41"/>
      <c r="B97" s="42"/>
      <c r="C97" s="215" t="s">
        <v>81</v>
      </c>
      <c r="D97" s="215" t="s">
        <v>131</v>
      </c>
      <c r="E97" s="216" t="s">
        <v>937</v>
      </c>
      <c r="F97" s="217" t="s">
        <v>938</v>
      </c>
      <c r="G97" s="218" t="s">
        <v>933</v>
      </c>
      <c r="H97" s="219">
        <v>1</v>
      </c>
      <c r="I97" s="220"/>
      <c r="J97" s="221">
        <f>ROUND(I97*H97,2)</f>
        <v>0</v>
      </c>
      <c r="K97" s="217" t="s">
        <v>135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934</v>
      </c>
      <c r="AT97" s="226" t="s">
        <v>131</v>
      </c>
      <c r="AU97" s="226" t="s">
        <v>81</v>
      </c>
      <c r="AY97" s="20" t="s">
        <v>129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934</v>
      </c>
      <c r="BM97" s="226" t="s">
        <v>939</v>
      </c>
    </row>
    <row r="98" s="2" customFormat="1">
      <c r="A98" s="41"/>
      <c r="B98" s="42"/>
      <c r="C98" s="43"/>
      <c r="D98" s="228" t="s">
        <v>138</v>
      </c>
      <c r="E98" s="43"/>
      <c r="F98" s="229" t="s">
        <v>938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138</v>
      </c>
      <c r="AU98" s="20" t="s">
        <v>81</v>
      </c>
    </row>
    <row r="99" s="2" customFormat="1">
      <c r="A99" s="41"/>
      <c r="B99" s="42"/>
      <c r="C99" s="43"/>
      <c r="D99" s="233" t="s">
        <v>140</v>
      </c>
      <c r="E99" s="43"/>
      <c r="F99" s="234" t="s">
        <v>940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140</v>
      </c>
      <c r="AU99" s="20" t="s">
        <v>81</v>
      </c>
    </row>
    <row r="100" s="2" customFormat="1" ht="16.5" customHeight="1">
      <c r="A100" s="41"/>
      <c r="B100" s="42"/>
      <c r="C100" s="215" t="s">
        <v>149</v>
      </c>
      <c r="D100" s="215" t="s">
        <v>131</v>
      </c>
      <c r="E100" s="216" t="s">
        <v>941</v>
      </c>
      <c r="F100" s="217" t="s">
        <v>942</v>
      </c>
      <c r="G100" s="218" t="s">
        <v>933</v>
      </c>
      <c r="H100" s="219">
        <v>1</v>
      </c>
      <c r="I100" s="220"/>
      <c r="J100" s="221">
        <f>ROUND(I100*H100,2)</f>
        <v>0</v>
      </c>
      <c r="K100" s="217" t="s">
        <v>135</v>
      </c>
      <c r="L100" s="47"/>
      <c r="M100" s="222" t="s">
        <v>28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934</v>
      </c>
      <c r="AT100" s="226" t="s">
        <v>131</v>
      </c>
      <c r="AU100" s="226" t="s">
        <v>81</v>
      </c>
      <c r="AY100" s="20" t="s">
        <v>129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934</v>
      </c>
      <c r="BM100" s="226" t="s">
        <v>943</v>
      </c>
    </row>
    <row r="101" s="2" customFormat="1">
      <c r="A101" s="41"/>
      <c r="B101" s="42"/>
      <c r="C101" s="43"/>
      <c r="D101" s="228" t="s">
        <v>138</v>
      </c>
      <c r="E101" s="43"/>
      <c r="F101" s="229" t="s">
        <v>942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138</v>
      </c>
      <c r="AU101" s="20" t="s">
        <v>81</v>
      </c>
    </row>
    <row r="102" s="2" customFormat="1">
      <c r="A102" s="41"/>
      <c r="B102" s="42"/>
      <c r="C102" s="43"/>
      <c r="D102" s="233" t="s">
        <v>140</v>
      </c>
      <c r="E102" s="43"/>
      <c r="F102" s="234" t="s">
        <v>944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140</v>
      </c>
      <c r="AU102" s="20" t="s">
        <v>81</v>
      </c>
    </row>
    <row r="103" s="2" customFormat="1" ht="16.5" customHeight="1">
      <c r="A103" s="41"/>
      <c r="B103" s="42"/>
      <c r="C103" s="215" t="s">
        <v>136</v>
      </c>
      <c r="D103" s="215" t="s">
        <v>131</v>
      </c>
      <c r="E103" s="216" t="s">
        <v>945</v>
      </c>
      <c r="F103" s="217" t="s">
        <v>946</v>
      </c>
      <c r="G103" s="218" t="s">
        <v>933</v>
      </c>
      <c r="H103" s="219">
        <v>1</v>
      </c>
      <c r="I103" s="220"/>
      <c r="J103" s="221">
        <f>ROUND(I103*H103,2)</f>
        <v>0</v>
      </c>
      <c r="K103" s="217" t="s">
        <v>135</v>
      </c>
      <c r="L103" s="47"/>
      <c r="M103" s="222" t="s">
        <v>28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934</v>
      </c>
      <c r="AT103" s="226" t="s">
        <v>131</v>
      </c>
      <c r="AU103" s="226" t="s">
        <v>81</v>
      </c>
      <c r="AY103" s="20" t="s">
        <v>129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934</v>
      </c>
      <c r="BM103" s="226" t="s">
        <v>947</v>
      </c>
    </row>
    <row r="104" s="2" customFormat="1">
      <c r="A104" s="41"/>
      <c r="B104" s="42"/>
      <c r="C104" s="43"/>
      <c r="D104" s="228" t="s">
        <v>138</v>
      </c>
      <c r="E104" s="43"/>
      <c r="F104" s="229" t="s">
        <v>946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138</v>
      </c>
      <c r="AU104" s="20" t="s">
        <v>81</v>
      </c>
    </row>
    <row r="105" s="2" customFormat="1">
      <c r="A105" s="41"/>
      <c r="B105" s="42"/>
      <c r="C105" s="43"/>
      <c r="D105" s="233" t="s">
        <v>140</v>
      </c>
      <c r="E105" s="43"/>
      <c r="F105" s="234" t="s">
        <v>948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140</v>
      </c>
      <c r="AU105" s="20" t="s">
        <v>81</v>
      </c>
    </row>
    <row r="106" s="2" customFormat="1" ht="16.5" customHeight="1">
      <c r="A106" s="41"/>
      <c r="B106" s="42"/>
      <c r="C106" s="215" t="s">
        <v>164</v>
      </c>
      <c r="D106" s="215" t="s">
        <v>131</v>
      </c>
      <c r="E106" s="216" t="s">
        <v>949</v>
      </c>
      <c r="F106" s="217" t="s">
        <v>950</v>
      </c>
      <c r="G106" s="218" t="s">
        <v>933</v>
      </c>
      <c r="H106" s="219">
        <v>1</v>
      </c>
      <c r="I106" s="220"/>
      <c r="J106" s="221">
        <f>ROUND(I106*H106,2)</f>
        <v>0</v>
      </c>
      <c r="K106" s="217" t="s">
        <v>135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934</v>
      </c>
      <c r="AT106" s="226" t="s">
        <v>131</v>
      </c>
      <c r="AU106" s="226" t="s">
        <v>81</v>
      </c>
      <c r="AY106" s="20" t="s">
        <v>129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934</v>
      </c>
      <c r="BM106" s="226" t="s">
        <v>951</v>
      </c>
    </row>
    <row r="107" s="2" customFormat="1">
      <c r="A107" s="41"/>
      <c r="B107" s="42"/>
      <c r="C107" s="43"/>
      <c r="D107" s="228" t="s">
        <v>138</v>
      </c>
      <c r="E107" s="43"/>
      <c r="F107" s="229" t="s">
        <v>952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138</v>
      </c>
      <c r="AU107" s="20" t="s">
        <v>81</v>
      </c>
    </row>
    <row r="108" s="2" customFormat="1">
      <c r="A108" s="41"/>
      <c r="B108" s="42"/>
      <c r="C108" s="43"/>
      <c r="D108" s="233" t="s">
        <v>140</v>
      </c>
      <c r="E108" s="43"/>
      <c r="F108" s="234" t="s">
        <v>953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140</v>
      </c>
      <c r="AU108" s="20" t="s">
        <v>81</v>
      </c>
    </row>
    <row r="109" s="2" customFormat="1">
      <c r="A109" s="41"/>
      <c r="B109" s="42"/>
      <c r="C109" s="43"/>
      <c r="D109" s="228" t="s">
        <v>183</v>
      </c>
      <c r="E109" s="43"/>
      <c r="F109" s="257" t="s">
        <v>954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183</v>
      </c>
      <c r="AU109" s="20" t="s">
        <v>81</v>
      </c>
    </row>
    <row r="110" s="2" customFormat="1" ht="16.5" customHeight="1">
      <c r="A110" s="41"/>
      <c r="B110" s="42"/>
      <c r="C110" s="215" t="s">
        <v>171</v>
      </c>
      <c r="D110" s="215" t="s">
        <v>131</v>
      </c>
      <c r="E110" s="216" t="s">
        <v>955</v>
      </c>
      <c r="F110" s="217" t="s">
        <v>956</v>
      </c>
      <c r="G110" s="218" t="s">
        <v>933</v>
      </c>
      <c r="H110" s="219">
        <v>1</v>
      </c>
      <c r="I110" s="220"/>
      <c r="J110" s="221">
        <f>ROUND(I110*H110,2)</f>
        <v>0</v>
      </c>
      <c r="K110" s="217" t="s">
        <v>135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934</v>
      </c>
      <c r="AT110" s="226" t="s">
        <v>131</v>
      </c>
      <c r="AU110" s="226" t="s">
        <v>81</v>
      </c>
      <c r="AY110" s="20" t="s">
        <v>129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934</v>
      </c>
      <c r="BM110" s="226" t="s">
        <v>957</v>
      </c>
    </row>
    <row r="111" s="2" customFormat="1">
      <c r="A111" s="41"/>
      <c r="B111" s="42"/>
      <c r="C111" s="43"/>
      <c r="D111" s="228" t="s">
        <v>138</v>
      </c>
      <c r="E111" s="43"/>
      <c r="F111" s="229" t="s">
        <v>956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138</v>
      </c>
      <c r="AU111" s="20" t="s">
        <v>81</v>
      </c>
    </row>
    <row r="112" s="2" customFormat="1">
      <c r="A112" s="41"/>
      <c r="B112" s="42"/>
      <c r="C112" s="43"/>
      <c r="D112" s="233" t="s">
        <v>140</v>
      </c>
      <c r="E112" s="43"/>
      <c r="F112" s="234" t="s">
        <v>958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140</v>
      </c>
      <c r="AU112" s="20" t="s">
        <v>81</v>
      </c>
    </row>
    <row r="113" s="2" customFormat="1">
      <c r="A113" s="41"/>
      <c r="B113" s="42"/>
      <c r="C113" s="43"/>
      <c r="D113" s="228" t="s">
        <v>183</v>
      </c>
      <c r="E113" s="43"/>
      <c r="F113" s="257" t="s">
        <v>959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183</v>
      </c>
      <c r="AU113" s="20" t="s">
        <v>81</v>
      </c>
    </row>
    <row r="114" s="2" customFormat="1" ht="16.5" customHeight="1">
      <c r="A114" s="41"/>
      <c r="B114" s="42"/>
      <c r="C114" s="215" t="s">
        <v>143</v>
      </c>
      <c r="D114" s="215" t="s">
        <v>131</v>
      </c>
      <c r="E114" s="216" t="s">
        <v>960</v>
      </c>
      <c r="F114" s="217" t="s">
        <v>961</v>
      </c>
      <c r="G114" s="218" t="s">
        <v>933</v>
      </c>
      <c r="H114" s="219">
        <v>1</v>
      </c>
      <c r="I114" s="220"/>
      <c r="J114" s="221">
        <f>ROUND(I114*H114,2)</f>
        <v>0</v>
      </c>
      <c r="K114" s="217" t="s">
        <v>135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934</v>
      </c>
      <c r="AT114" s="226" t="s">
        <v>131</v>
      </c>
      <c r="AU114" s="226" t="s">
        <v>81</v>
      </c>
      <c r="AY114" s="20" t="s">
        <v>129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934</v>
      </c>
      <c r="BM114" s="226" t="s">
        <v>962</v>
      </c>
    </row>
    <row r="115" s="2" customFormat="1">
      <c r="A115" s="41"/>
      <c r="B115" s="42"/>
      <c r="C115" s="43"/>
      <c r="D115" s="228" t="s">
        <v>138</v>
      </c>
      <c r="E115" s="43"/>
      <c r="F115" s="229" t="s">
        <v>961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138</v>
      </c>
      <c r="AU115" s="20" t="s">
        <v>81</v>
      </c>
    </row>
    <row r="116" s="2" customFormat="1">
      <c r="A116" s="41"/>
      <c r="B116" s="42"/>
      <c r="C116" s="43"/>
      <c r="D116" s="233" t="s">
        <v>140</v>
      </c>
      <c r="E116" s="43"/>
      <c r="F116" s="234" t="s">
        <v>963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140</v>
      </c>
      <c r="AU116" s="20" t="s">
        <v>81</v>
      </c>
    </row>
    <row r="117" s="2" customFormat="1">
      <c r="A117" s="41"/>
      <c r="B117" s="42"/>
      <c r="C117" s="43"/>
      <c r="D117" s="228" t="s">
        <v>183</v>
      </c>
      <c r="E117" s="43"/>
      <c r="F117" s="257" t="s">
        <v>964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183</v>
      </c>
      <c r="AU117" s="20" t="s">
        <v>81</v>
      </c>
    </row>
    <row r="118" s="12" customFormat="1" ht="22.8" customHeight="1">
      <c r="A118" s="12"/>
      <c r="B118" s="199"/>
      <c r="C118" s="200"/>
      <c r="D118" s="201" t="s">
        <v>71</v>
      </c>
      <c r="E118" s="213" t="s">
        <v>965</v>
      </c>
      <c r="F118" s="213" t="s">
        <v>966</v>
      </c>
      <c r="G118" s="200"/>
      <c r="H118" s="200"/>
      <c r="I118" s="203"/>
      <c r="J118" s="214">
        <f>BK118</f>
        <v>0</v>
      </c>
      <c r="K118" s="200"/>
      <c r="L118" s="205"/>
      <c r="M118" s="206"/>
      <c r="N118" s="207"/>
      <c r="O118" s="207"/>
      <c r="P118" s="208">
        <f>SUM(P119:P126)</f>
        <v>0</v>
      </c>
      <c r="Q118" s="207"/>
      <c r="R118" s="208">
        <f>SUM(R119:R126)</f>
        <v>0</v>
      </c>
      <c r="S118" s="207"/>
      <c r="T118" s="209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164</v>
      </c>
      <c r="AT118" s="211" t="s">
        <v>71</v>
      </c>
      <c r="AU118" s="211" t="s">
        <v>79</v>
      </c>
      <c r="AY118" s="210" t="s">
        <v>129</v>
      </c>
      <c r="BK118" s="212">
        <f>SUM(BK119:BK126)</f>
        <v>0</v>
      </c>
    </row>
    <row r="119" s="2" customFormat="1" ht="16.5" customHeight="1">
      <c r="A119" s="41"/>
      <c r="B119" s="42"/>
      <c r="C119" s="215" t="s">
        <v>152</v>
      </c>
      <c r="D119" s="215" t="s">
        <v>131</v>
      </c>
      <c r="E119" s="216" t="s">
        <v>967</v>
      </c>
      <c r="F119" s="217" t="s">
        <v>966</v>
      </c>
      <c r="G119" s="218" t="s">
        <v>933</v>
      </c>
      <c r="H119" s="219">
        <v>1</v>
      </c>
      <c r="I119" s="220"/>
      <c r="J119" s="221">
        <f>ROUND(I119*H119,2)</f>
        <v>0</v>
      </c>
      <c r="K119" s="217" t="s">
        <v>968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934</v>
      </c>
      <c r="AT119" s="226" t="s">
        <v>131</v>
      </c>
      <c r="AU119" s="226" t="s">
        <v>81</v>
      </c>
      <c r="AY119" s="20" t="s">
        <v>129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934</v>
      </c>
      <c r="BM119" s="226" t="s">
        <v>969</v>
      </c>
    </row>
    <row r="120" s="2" customFormat="1">
      <c r="A120" s="41"/>
      <c r="B120" s="42"/>
      <c r="C120" s="43"/>
      <c r="D120" s="228" t="s">
        <v>138</v>
      </c>
      <c r="E120" s="43"/>
      <c r="F120" s="229" t="s">
        <v>966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138</v>
      </c>
      <c r="AU120" s="20" t="s">
        <v>81</v>
      </c>
    </row>
    <row r="121" s="2" customFormat="1">
      <c r="A121" s="41"/>
      <c r="B121" s="42"/>
      <c r="C121" s="43"/>
      <c r="D121" s="233" t="s">
        <v>140</v>
      </c>
      <c r="E121" s="43"/>
      <c r="F121" s="234" t="s">
        <v>970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140</v>
      </c>
      <c r="AU121" s="20" t="s">
        <v>81</v>
      </c>
    </row>
    <row r="122" s="2" customFormat="1">
      <c r="A122" s="41"/>
      <c r="B122" s="42"/>
      <c r="C122" s="43"/>
      <c r="D122" s="228" t="s">
        <v>183</v>
      </c>
      <c r="E122" s="43"/>
      <c r="F122" s="257" t="s">
        <v>971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183</v>
      </c>
      <c r="AU122" s="20" t="s">
        <v>81</v>
      </c>
    </row>
    <row r="123" s="2" customFormat="1" ht="16.5" customHeight="1">
      <c r="A123" s="41"/>
      <c r="B123" s="42"/>
      <c r="C123" s="215" t="s">
        <v>193</v>
      </c>
      <c r="D123" s="215" t="s">
        <v>131</v>
      </c>
      <c r="E123" s="216" t="s">
        <v>972</v>
      </c>
      <c r="F123" s="217" t="s">
        <v>973</v>
      </c>
      <c r="G123" s="218" t="s">
        <v>933</v>
      </c>
      <c r="H123" s="219">
        <v>1</v>
      </c>
      <c r="I123" s="220"/>
      <c r="J123" s="221">
        <f>ROUND(I123*H123,2)</f>
        <v>0</v>
      </c>
      <c r="K123" s="217" t="s">
        <v>135</v>
      </c>
      <c r="L123" s="47"/>
      <c r="M123" s="222" t="s">
        <v>28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934</v>
      </c>
      <c r="AT123" s="226" t="s">
        <v>131</v>
      </c>
      <c r="AU123" s="226" t="s">
        <v>81</v>
      </c>
      <c r="AY123" s="20" t="s">
        <v>129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934</v>
      </c>
      <c r="BM123" s="226" t="s">
        <v>974</v>
      </c>
    </row>
    <row r="124" s="2" customFormat="1">
      <c r="A124" s="41"/>
      <c r="B124" s="42"/>
      <c r="C124" s="43"/>
      <c r="D124" s="228" t="s">
        <v>138</v>
      </c>
      <c r="E124" s="43"/>
      <c r="F124" s="229" t="s">
        <v>973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138</v>
      </c>
      <c r="AU124" s="20" t="s">
        <v>81</v>
      </c>
    </row>
    <row r="125" s="2" customFormat="1">
      <c r="A125" s="41"/>
      <c r="B125" s="42"/>
      <c r="C125" s="43"/>
      <c r="D125" s="233" t="s">
        <v>140</v>
      </c>
      <c r="E125" s="43"/>
      <c r="F125" s="234" t="s">
        <v>975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140</v>
      </c>
      <c r="AU125" s="20" t="s">
        <v>81</v>
      </c>
    </row>
    <row r="126" s="2" customFormat="1">
      <c r="A126" s="41"/>
      <c r="B126" s="42"/>
      <c r="C126" s="43"/>
      <c r="D126" s="228" t="s">
        <v>183</v>
      </c>
      <c r="E126" s="43"/>
      <c r="F126" s="257" t="s">
        <v>976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183</v>
      </c>
      <c r="AU126" s="20" t="s">
        <v>81</v>
      </c>
    </row>
    <row r="127" s="12" customFormat="1" ht="22.8" customHeight="1">
      <c r="A127" s="12"/>
      <c r="B127" s="199"/>
      <c r="C127" s="200"/>
      <c r="D127" s="201" t="s">
        <v>71</v>
      </c>
      <c r="E127" s="213" t="s">
        <v>977</v>
      </c>
      <c r="F127" s="213" t="s">
        <v>978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SUM(P128:P137)</f>
        <v>0</v>
      </c>
      <c r="Q127" s="207"/>
      <c r="R127" s="208">
        <f>SUM(R128:R137)</f>
        <v>0</v>
      </c>
      <c r="S127" s="207"/>
      <c r="T127" s="209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164</v>
      </c>
      <c r="AT127" s="211" t="s">
        <v>71</v>
      </c>
      <c r="AU127" s="211" t="s">
        <v>79</v>
      </c>
      <c r="AY127" s="210" t="s">
        <v>129</v>
      </c>
      <c r="BK127" s="212">
        <f>SUM(BK128:BK137)</f>
        <v>0</v>
      </c>
    </row>
    <row r="128" s="2" customFormat="1" ht="16.5" customHeight="1">
      <c r="A128" s="41"/>
      <c r="B128" s="42"/>
      <c r="C128" s="215" t="s">
        <v>160</v>
      </c>
      <c r="D128" s="215" t="s">
        <v>131</v>
      </c>
      <c r="E128" s="216" t="s">
        <v>979</v>
      </c>
      <c r="F128" s="217" t="s">
        <v>980</v>
      </c>
      <c r="G128" s="218" t="s">
        <v>933</v>
      </c>
      <c r="H128" s="219">
        <v>1</v>
      </c>
      <c r="I128" s="220"/>
      <c r="J128" s="221">
        <f>ROUND(I128*H128,2)</f>
        <v>0</v>
      </c>
      <c r="K128" s="217" t="s">
        <v>135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934</v>
      </c>
      <c r="AT128" s="226" t="s">
        <v>131</v>
      </c>
      <c r="AU128" s="226" t="s">
        <v>81</v>
      </c>
      <c r="AY128" s="20" t="s">
        <v>129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934</v>
      </c>
      <c r="BM128" s="226" t="s">
        <v>981</v>
      </c>
    </row>
    <row r="129" s="2" customFormat="1">
      <c r="A129" s="41"/>
      <c r="B129" s="42"/>
      <c r="C129" s="43"/>
      <c r="D129" s="228" t="s">
        <v>138</v>
      </c>
      <c r="E129" s="43"/>
      <c r="F129" s="229" t="s">
        <v>980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138</v>
      </c>
      <c r="AU129" s="20" t="s">
        <v>81</v>
      </c>
    </row>
    <row r="130" s="2" customFormat="1">
      <c r="A130" s="41"/>
      <c r="B130" s="42"/>
      <c r="C130" s="43"/>
      <c r="D130" s="233" t="s">
        <v>140</v>
      </c>
      <c r="E130" s="43"/>
      <c r="F130" s="234" t="s">
        <v>982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140</v>
      </c>
      <c r="AU130" s="20" t="s">
        <v>81</v>
      </c>
    </row>
    <row r="131" s="2" customFormat="1">
      <c r="A131" s="41"/>
      <c r="B131" s="42"/>
      <c r="C131" s="43"/>
      <c r="D131" s="228" t="s">
        <v>183</v>
      </c>
      <c r="E131" s="43"/>
      <c r="F131" s="257" t="s">
        <v>983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183</v>
      </c>
      <c r="AU131" s="20" t="s">
        <v>81</v>
      </c>
    </row>
    <row r="132" s="2" customFormat="1" ht="16.5" customHeight="1">
      <c r="A132" s="41"/>
      <c r="B132" s="42"/>
      <c r="C132" s="215" t="s">
        <v>205</v>
      </c>
      <c r="D132" s="215" t="s">
        <v>131</v>
      </c>
      <c r="E132" s="216" t="s">
        <v>984</v>
      </c>
      <c r="F132" s="217" t="s">
        <v>985</v>
      </c>
      <c r="G132" s="218" t="s">
        <v>933</v>
      </c>
      <c r="H132" s="219">
        <v>1</v>
      </c>
      <c r="I132" s="220"/>
      <c r="J132" s="221">
        <f>ROUND(I132*H132,2)</f>
        <v>0</v>
      </c>
      <c r="K132" s="217" t="s">
        <v>135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934</v>
      </c>
      <c r="AT132" s="226" t="s">
        <v>131</v>
      </c>
      <c r="AU132" s="226" t="s">
        <v>81</v>
      </c>
      <c r="AY132" s="20" t="s">
        <v>129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934</v>
      </c>
      <c r="BM132" s="226" t="s">
        <v>986</v>
      </c>
    </row>
    <row r="133" s="2" customFormat="1">
      <c r="A133" s="41"/>
      <c r="B133" s="42"/>
      <c r="C133" s="43"/>
      <c r="D133" s="228" t="s">
        <v>138</v>
      </c>
      <c r="E133" s="43"/>
      <c r="F133" s="229" t="s">
        <v>985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138</v>
      </c>
      <c r="AU133" s="20" t="s">
        <v>81</v>
      </c>
    </row>
    <row r="134" s="2" customFormat="1">
      <c r="A134" s="41"/>
      <c r="B134" s="42"/>
      <c r="C134" s="43"/>
      <c r="D134" s="233" t="s">
        <v>140</v>
      </c>
      <c r="E134" s="43"/>
      <c r="F134" s="234" t="s">
        <v>987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140</v>
      </c>
      <c r="AU134" s="20" t="s">
        <v>81</v>
      </c>
    </row>
    <row r="135" s="2" customFormat="1" ht="16.5" customHeight="1">
      <c r="A135" s="41"/>
      <c r="B135" s="42"/>
      <c r="C135" s="215" t="s">
        <v>8</v>
      </c>
      <c r="D135" s="215" t="s">
        <v>131</v>
      </c>
      <c r="E135" s="216" t="s">
        <v>988</v>
      </c>
      <c r="F135" s="217" t="s">
        <v>989</v>
      </c>
      <c r="G135" s="218" t="s">
        <v>933</v>
      </c>
      <c r="H135" s="219">
        <v>1</v>
      </c>
      <c r="I135" s="220"/>
      <c r="J135" s="221">
        <f>ROUND(I135*H135,2)</f>
        <v>0</v>
      </c>
      <c r="K135" s="217" t="s">
        <v>968</v>
      </c>
      <c r="L135" s="47"/>
      <c r="M135" s="222" t="s">
        <v>28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934</v>
      </c>
      <c r="AT135" s="226" t="s">
        <v>131</v>
      </c>
      <c r="AU135" s="226" t="s">
        <v>81</v>
      </c>
      <c r="AY135" s="20" t="s">
        <v>129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934</v>
      </c>
      <c r="BM135" s="226" t="s">
        <v>990</v>
      </c>
    </row>
    <row r="136" s="2" customFormat="1">
      <c r="A136" s="41"/>
      <c r="B136" s="42"/>
      <c r="C136" s="43"/>
      <c r="D136" s="228" t="s">
        <v>138</v>
      </c>
      <c r="E136" s="43"/>
      <c r="F136" s="229" t="s">
        <v>989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138</v>
      </c>
      <c r="AU136" s="20" t="s">
        <v>81</v>
      </c>
    </row>
    <row r="137" s="2" customFormat="1">
      <c r="A137" s="41"/>
      <c r="B137" s="42"/>
      <c r="C137" s="43"/>
      <c r="D137" s="233" t="s">
        <v>140</v>
      </c>
      <c r="E137" s="43"/>
      <c r="F137" s="234" t="s">
        <v>991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140</v>
      </c>
      <c r="AU137" s="20" t="s">
        <v>81</v>
      </c>
    </row>
    <row r="138" s="12" customFormat="1" ht="22.8" customHeight="1">
      <c r="A138" s="12"/>
      <c r="B138" s="199"/>
      <c r="C138" s="200"/>
      <c r="D138" s="201" t="s">
        <v>71</v>
      </c>
      <c r="E138" s="213" t="s">
        <v>992</v>
      </c>
      <c r="F138" s="213" t="s">
        <v>993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SUM(P139:P141)</f>
        <v>0</v>
      </c>
      <c r="Q138" s="207"/>
      <c r="R138" s="208">
        <f>SUM(R139:R141)</f>
        <v>0</v>
      </c>
      <c r="S138" s="207"/>
      <c r="T138" s="209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164</v>
      </c>
      <c r="AT138" s="211" t="s">
        <v>71</v>
      </c>
      <c r="AU138" s="211" t="s">
        <v>79</v>
      </c>
      <c r="AY138" s="210" t="s">
        <v>129</v>
      </c>
      <c r="BK138" s="212">
        <f>SUM(BK139:BK141)</f>
        <v>0</v>
      </c>
    </row>
    <row r="139" s="2" customFormat="1" ht="16.5" customHeight="1">
      <c r="A139" s="41"/>
      <c r="B139" s="42"/>
      <c r="C139" s="215" t="s">
        <v>220</v>
      </c>
      <c r="D139" s="215" t="s">
        <v>131</v>
      </c>
      <c r="E139" s="216" t="s">
        <v>994</v>
      </c>
      <c r="F139" s="217" t="s">
        <v>993</v>
      </c>
      <c r="G139" s="218" t="s">
        <v>933</v>
      </c>
      <c r="H139" s="219">
        <v>1.6000000000000001</v>
      </c>
      <c r="I139" s="220"/>
      <c r="J139" s="221">
        <f>ROUND(I139*H139,2)</f>
        <v>0</v>
      </c>
      <c r="K139" s="217" t="s">
        <v>968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934</v>
      </c>
      <c r="AT139" s="226" t="s">
        <v>131</v>
      </c>
      <c r="AU139" s="226" t="s">
        <v>81</v>
      </c>
      <c r="AY139" s="20" t="s">
        <v>129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934</v>
      </c>
      <c r="BM139" s="226" t="s">
        <v>995</v>
      </c>
    </row>
    <row r="140" s="2" customFormat="1">
      <c r="A140" s="41"/>
      <c r="B140" s="42"/>
      <c r="C140" s="43"/>
      <c r="D140" s="228" t="s">
        <v>138</v>
      </c>
      <c r="E140" s="43"/>
      <c r="F140" s="229" t="s">
        <v>993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138</v>
      </c>
      <c r="AU140" s="20" t="s">
        <v>81</v>
      </c>
    </row>
    <row r="141" s="2" customFormat="1">
      <c r="A141" s="41"/>
      <c r="B141" s="42"/>
      <c r="C141" s="43"/>
      <c r="D141" s="233" t="s">
        <v>140</v>
      </c>
      <c r="E141" s="43"/>
      <c r="F141" s="234" t="s">
        <v>996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140</v>
      </c>
      <c r="AU141" s="20" t="s">
        <v>81</v>
      </c>
    </row>
    <row r="142" s="12" customFormat="1" ht="22.8" customHeight="1">
      <c r="A142" s="12"/>
      <c r="B142" s="199"/>
      <c r="C142" s="200"/>
      <c r="D142" s="201" t="s">
        <v>71</v>
      </c>
      <c r="E142" s="213" t="s">
        <v>997</v>
      </c>
      <c r="F142" s="213" t="s">
        <v>998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SUM(P143:P145)</f>
        <v>0</v>
      </c>
      <c r="Q142" s="207"/>
      <c r="R142" s="208">
        <f>SUM(R143:R145)</f>
        <v>0</v>
      </c>
      <c r="S142" s="207"/>
      <c r="T142" s="209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164</v>
      </c>
      <c r="AT142" s="211" t="s">
        <v>71</v>
      </c>
      <c r="AU142" s="211" t="s">
        <v>79</v>
      </c>
      <c r="AY142" s="210" t="s">
        <v>129</v>
      </c>
      <c r="BK142" s="212">
        <f>SUM(BK143:BK145)</f>
        <v>0</v>
      </c>
    </row>
    <row r="143" s="2" customFormat="1" ht="16.5" customHeight="1">
      <c r="A143" s="41"/>
      <c r="B143" s="42"/>
      <c r="C143" s="215" t="s">
        <v>174</v>
      </c>
      <c r="D143" s="215" t="s">
        <v>131</v>
      </c>
      <c r="E143" s="216" t="s">
        <v>999</v>
      </c>
      <c r="F143" s="217" t="s">
        <v>998</v>
      </c>
      <c r="G143" s="218" t="s">
        <v>933</v>
      </c>
      <c r="H143" s="219">
        <v>1</v>
      </c>
      <c r="I143" s="220"/>
      <c r="J143" s="221">
        <f>ROUND(I143*H143,2)</f>
        <v>0</v>
      </c>
      <c r="K143" s="217" t="s">
        <v>968</v>
      </c>
      <c r="L143" s="47"/>
      <c r="M143" s="222" t="s">
        <v>28</v>
      </c>
      <c r="N143" s="223" t="s">
        <v>43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934</v>
      </c>
      <c r="AT143" s="226" t="s">
        <v>131</v>
      </c>
      <c r="AU143" s="226" t="s">
        <v>81</v>
      </c>
      <c r="AY143" s="20" t="s">
        <v>129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934</v>
      </c>
      <c r="BM143" s="226" t="s">
        <v>1000</v>
      </c>
    </row>
    <row r="144" s="2" customFormat="1">
      <c r="A144" s="41"/>
      <c r="B144" s="42"/>
      <c r="C144" s="43"/>
      <c r="D144" s="228" t="s">
        <v>138</v>
      </c>
      <c r="E144" s="43"/>
      <c r="F144" s="229" t="s">
        <v>998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138</v>
      </c>
      <c r="AU144" s="20" t="s">
        <v>81</v>
      </c>
    </row>
    <row r="145" s="2" customFormat="1">
      <c r="A145" s="41"/>
      <c r="B145" s="42"/>
      <c r="C145" s="43"/>
      <c r="D145" s="233" t="s">
        <v>140</v>
      </c>
      <c r="E145" s="43"/>
      <c r="F145" s="234" t="s">
        <v>1001</v>
      </c>
      <c r="G145" s="43"/>
      <c r="H145" s="43"/>
      <c r="I145" s="230"/>
      <c r="J145" s="43"/>
      <c r="K145" s="43"/>
      <c r="L145" s="47"/>
      <c r="M145" s="268"/>
      <c r="N145" s="269"/>
      <c r="O145" s="270"/>
      <c r="P145" s="270"/>
      <c r="Q145" s="270"/>
      <c r="R145" s="270"/>
      <c r="S145" s="270"/>
      <c r="T145" s="27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140</v>
      </c>
      <c r="AU145" s="20" t="s">
        <v>81</v>
      </c>
    </row>
    <row r="146" s="2" customFormat="1" ht="6.96" customHeight="1">
      <c r="A146" s="41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47"/>
      <c r="M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sheetProtection sheet="1" autoFilter="0" formatColumns="0" formatRows="0" objects="1" scenarios="1" spinCount="100000" saltValue="b2w1FPrLZ06sz042H2GKy4T1DhhwC7O/KYDGnYwzYTH8KqfXSKS65bhVpPGpJIQP+OyWDcHp1qOlVP+NluvwDQ==" hashValue="Gj+02eyGmYaNoaVbpLo/LRYpaljplqonBruFGr+1ziUL3oP5UnOtnMG6v4cKQzHLOsc5XTmu54shUVYe0oXWQA==" algorithmName="SHA-512" password="CC35"/>
  <autoFilter ref="C90:K1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1/012164000"/>
    <hyperlink ref="F99" r:id="rId2" display="https://podminky.urs.cz/item/CS_URS_2025_01/012203000"/>
    <hyperlink ref="F102" r:id="rId3" display="https://podminky.urs.cz/item/CS_URS_2025_01/012414000"/>
    <hyperlink ref="F105" r:id="rId4" display="https://podminky.urs.cz/item/CS_URS_2025_01/012444000"/>
    <hyperlink ref="F108" r:id="rId5" display="https://podminky.urs.cz/item/CS_URS_2025_01/013254000"/>
    <hyperlink ref="F112" r:id="rId6" display="https://podminky.urs.cz/item/CS_URS_2025_01/013274000"/>
    <hyperlink ref="F116" r:id="rId7" display="https://podminky.urs.cz/item/CS_URS_2025_01/013284000"/>
    <hyperlink ref="F121" r:id="rId8" display="https://podminky.urs.cz/item/CS_URS_2024_01/030001000"/>
    <hyperlink ref="F125" r:id="rId9" display="https://podminky.urs.cz/item/CS_URS_2025_01/034303000"/>
    <hyperlink ref="F130" r:id="rId10" display="https://podminky.urs.cz/item/CS_URS_2025_01/043002000"/>
    <hyperlink ref="F134" r:id="rId11" display="https://podminky.urs.cz/item/CS_URS_2025_01/043154000"/>
    <hyperlink ref="F137" r:id="rId12" display="https://podminky.urs.cz/item/CS_URS_2024_01/045002000"/>
    <hyperlink ref="F141" r:id="rId13" display="https://podminky.urs.cz/item/CS_URS_2024_01/060001000"/>
    <hyperlink ref="F145" r:id="rId14" display="https://podminky.urs.cz/item/CS_URS_2024_01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1002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1003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1004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1005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1006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1007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1008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1009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1010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1011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1012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78</v>
      </c>
      <c r="F18" s="304" t="s">
        <v>1013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1014</v>
      </c>
      <c r="F19" s="304" t="s">
        <v>1015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1016</v>
      </c>
      <c r="F20" s="304" t="s">
        <v>1017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1018</v>
      </c>
      <c r="F21" s="304" t="s">
        <v>1019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1020</v>
      </c>
      <c r="F22" s="304" t="s">
        <v>1021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85</v>
      </c>
      <c r="F23" s="304" t="s">
        <v>1022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1023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1024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1025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1026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1027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1028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1029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1030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1031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115</v>
      </c>
      <c r="F36" s="304"/>
      <c r="G36" s="304" t="s">
        <v>1032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1033</v>
      </c>
      <c r="F37" s="304"/>
      <c r="G37" s="304" t="s">
        <v>1034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53</v>
      </c>
      <c r="F38" s="304"/>
      <c r="G38" s="304" t="s">
        <v>1035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54</v>
      </c>
      <c r="F39" s="304"/>
      <c r="G39" s="304" t="s">
        <v>1036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116</v>
      </c>
      <c r="F40" s="304"/>
      <c r="G40" s="304" t="s">
        <v>1037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117</v>
      </c>
      <c r="F41" s="304"/>
      <c r="G41" s="304" t="s">
        <v>1038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1039</v>
      </c>
      <c r="F42" s="304"/>
      <c r="G42" s="304" t="s">
        <v>1040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1041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1042</v>
      </c>
      <c r="F44" s="304"/>
      <c r="G44" s="304" t="s">
        <v>1043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119</v>
      </c>
      <c r="F45" s="304"/>
      <c r="G45" s="304" t="s">
        <v>1044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1045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1046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1047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1048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1049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1050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1051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1052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1053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1054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1055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1056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1057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1058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1059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1060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1061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1062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1063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1064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1065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1066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1067</v>
      </c>
      <c r="D76" s="322"/>
      <c r="E76" s="322"/>
      <c r="F76" s="322" t="s">
        <v>1068</v>
      </c>
      <c r="G76" s="323"/>
      <c r="H76" s="322" t="s">
        <v>54</v>
      </c>
      <c r="I76" s="322" t="s">
        <v>57</v>
      </c>
      <c r="J76" s="322" t="s">
        <v>1069</v>
      </c>
      <c r="K76" s="321"/>
    </row>
    <row r="77" s="1" customFormat="1" ht="17.25" customHeight="1">
      <c r="B77" s="319"/>
      <c r="C77" s="324" t="s">
        <v>1070</v>
      </c>
      <c r="D77" s="324"/>
      <c r="E77" s="324"/>
      <c r="F77" s="325" t="s">
        <v>1071</v>
      </c>
      <c r="G77" s="326"/>
      <c r="H77" s="324"/>
      <c r="I77" s="324"/>
      <c r="J77" s="324" t="s">
        <v>1072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53</v>
      </c>
      <c r="D79" s="329"/>
      <c r="E79" s="329"/>
      <c r="F79" s="330" t="s">
        <v>1073</v>
      </c>
      <c r="G79" s="331"/>
      <c r="H79" s="307" t="s">
        <v>1074</v>
      </c>
      <c r="I79" s="307" t="s">
        <v>1075</v>
      </c>
      <c r="J79" s="307">
        <v>20</v>
      </c>
      <c r="K79" s="321"/>
    </row>
    <row r="80" s="1" customFormat="1" ht="15" customHeight="1">
      <c r="B80" s="319"/>
      <c r="C80" s="307" t="s">
        <v>1076</v>
      </c>
      <c r="D80" s="307"/>
      <c r="E80" s="307"/>
      <c r="F80" s="330" t="s">
        <v>1073</v>
      </c>
      <c r="G80" s="331"/>
      <c r="H80" s="307" t="s">
        <v>1077</v>
      </c>
      <c r="I80" s="307" t="s">
        <v>1075</v>
      </c>
      <c r="J80" s="307">
        <v>120</v>
      </c>
      <c r="K80" s="321"/>
    </row>
    <row r="81" s="1" customFormat="1" ht="15" customHeight="1">
      <c r="B81" s="332"/>
      <c r="C81" s="307" t="s">
        <v>1078</v>
      </c>
      <c r="D81" s="307"/>
      <c r="E81" s="307"/>
      <c r="F81" s="330" t="s">
        <v>1079</v>
      </c>
      <c r="G81" s="331"/>
      <c r="H81" s="307" t="s">
        <v>1080</v>
      </c>
      <c r="I81" s="307" t="s">
        <v>1075</v>
      </c>
      <c r="J81" s="307">
        <v>50</v>
      </c>
      <c r="K81" s="321"/>
    </row>
    <row r="82" s="1" customFormat="1" ht="15" customHeight="1">
      <c r="B82" s="332"/>
      <c r="C82" s="307" t="s">
        <v>1081</v>
      </c>
      <c r="D82" s="307"/>
      <c r="E82" s="307"/>
      <c r="F82" s="330" t="s">
        <v>1073</v>
      </c>
      <c r="G82" s="331"/>
      <c r="H82" s="307" t="s">
        <v>1082</v>
      </c>
      <c r="I82" s="307" t="s">
        <v>1083</v>
      </c>
      <c r="J82" s="307"/>
      <c r="K82" s="321"/>
    </row>
    <row r="83" s="1" customFormat="1" ht="15" customHeight="1">
      <c r="B83" s="332"/>
      <c r="C83" s="333" t="s">
        <v>1084</v>
      </c>
      <c r="D83" s="333"/>
      <c r="E83" s="333"/>
      <c r="F83" s="334" t="s">
        <v>1079</v>
      </c>
      <c r="G83" s="333"/>
      <c r="H83" s="333" t="s">
        <v>1085</v>
      </c>
      <c r="I83" s="333" t="s">
        <v>1075</v>
      </c>
      <c r="J83" s="333">
        <v>15</v>
      </c>
      <c r="K83" s="321"/>
    </row>
    <row r="84" s="1" customFormat="1" ht="15" customHeight="1">
      <c r="B84" s="332"/>
      <c r="C84" s="333" t="s">
        <v>1086</v>
      </c>
      <c r="D84" s="333"/>
      <c r="E84" s="333"/>
      <c r="F84" s="334" t="s">
        <v>1079</v>
      </c>
      <c r="G84" s="333"/>
      <c r="H84" s="333" t="s">
        <v>1087</v>
      </c>
      <c r="I84" s="333" t="s">
        <v>1075</v>
      </c>
      <c r="J84" s="333">
        <v>15</v>
      </c>
      <c r="K84" s="321"/>
    </row>
    <row r="85" s="1" customFormat="1" ht="15" customHeight="1">
      <c r="B85" s="332"/>
      <c r="C85" s="333" t="s">
        <v>1088</v>
      </c>
      <c r="D85" s="333"/>
      <c r="E85" s="333"/>
      <c r="F85" s="334" t="s">
        <v>1079</v>
      </c>
      <c r="G85" s="333"/>
      <c r="H85" s="333" t="s">
        <v>1089</v>
      </c>
      <c r="I85" s="333" t="s">
        <v>1075</v>
      </c>
      <c r="J85" s="333">
        <v>20</v>
      </c>
      <c r="K85" s="321"/>
    </row>
    <row r="86" s="1" customFormat="1" ht="15" customHeight="1">
      <c r="B86" s="332"/>
      <c r="C86" s="333" t="s">
        <v>1090</v>
      </c>
      <c r="D86" s="333"/>
      <c r="E86" s="333"/>
      <c r="F86" s="334" t="s">
        <v>1079</v>
      </c>
      <c r="G86" s="333"/>
      <c r="H86" s="333" t="s">
        <v>1091</v>
      </c>
      <c r="I86" s="333" t="s">
        <v>1075</v>
      </c>
      <c r="J86" s="333">
        <v>20</v>
      </c>
      <c r="K86" s="321"/>
    </row>
    <row r="87" s="1" customFormat="1" ht="15" customHeight="1">
      <c r="B87" s="332"/>
      <c r="C87" s="307" t="s">
        <v>1092</v>
      </c>
      <c r="D87" s="307"/>
      <c r="E87" s="307"/>
      <c r="F87" s="330" t="s">
        <v>1079</v>
      </c>
      <c r="G87" s="331"/>
      <c r="H87" s="307" t="s">
        <v>1093</v>
      </c>
      <c r="I87" s="307" t="s">
        <v>1075</v>
      </c>
      <c r="J87" s="307">
        <v>50</v>
      </c>
      <c r="K87" s="321"/>
    </row>
    <row r="88" s="1" customFormat="1" ht="15" customHeight="1">
      <c r="B88" s="332"/>
      <c r="C88" s="307" t="s">
        <v>1094</v>
      </c>
      <c r="D88" s="307"/>
      <c r="E88" s="307"/>
      <c r="F88" s="330" t="s">
        <v>1079</v>
      </c>
      <c r="G88" s="331"/>
      <c r="H88" s="307" t="s">
        <v>1095</v>
      </c>
      <c r="I88" s="307" t="s">
        <v>1075</v>
      </c>
      <c r="J88" s="307">
        <v>20</v>
      </c>
      <c r="K88" s="321"/>
    </row>
    <row r="89" s="1" customFormat="1" ht="15" customHeight="1">
      <c r="B89" s="332"/>
      <c r="C89" s="307" t="s">
        <v>1096</v>
      </c>
      <c r="D89" s="307"/>
      <c r="E89" s="307"/>
      <c r="F89" s="330" t="s">
        <v>1079</v>
      </c>
      <c r="G89" s="331"/>
      <c r="H89" s="307" t="s">
        <v>1097</v>
      </c>
      <c r="I89" s="307" t="s">
        <v>1075</v>
      </c>
      <c r="J89" s="307">
        <v>20</v>
      </c>
      <c r="K89" s="321"/>
    </row>
    <row r="90" s="1" customFormat="1" ht="15" customHeight="1">
      <c r="B90" s="332"/>
      <c r="C90" s="307" t="s">
        <v>1098</v>
      </c>
      <c r="D90" s="307"/>
      <c r="E90" s="307"/>
      <c r="F90" s="330" t="s">
        <v>1079</v>
      </c>
      <c r="G90" s="331"/>
      <c r="H90" s="307" t="s">
        <v>1099</v>
      </c>
      <c r="I90" s="307" t="s">
        <v>1075</v>
      </c>
      <c r="J90" s="307">
        <v>50</v>
      </c>
      <c r="K90" s="321"/>
    </row>
    <row r="91" s="1" customFormat="1" ht="15" customHeight="1">
      <c r="B91" s="332"/>
      <c r="C91" s="307" t="s">
        <v>1100</v>
      </c>
      <c r="D91" s="307"/>
      <c r="E91" s="307"/>
      <c r="F91" s="330" t="s">
        <v>1079</v>
      </c>
      <c r="G91" s="331"/>
      <c r="H91" s="307" t="s">
        <v>1100</v>
      </c>
      <c r="I91" s="307" t="s">
        <v>1075</v>
      </c>
      <c r="J91" s="307">
        <v>50</v>
      </c>
      <c r="K91" s="321"/>
    </row>
    <row r="92" s="1" customFormat="1" ht="15" customHeight="1">
      <c r="B92" s="332"/>
      <c r="C92" s="307" t="s">
        <v>1101</v>
      </c>
      <c r="D92" s="307"/>
      <c r="E92" s="307"/>
      <c r="F92" s="330" t="s">
        <v>1079</v>
      </c>
      <c r="G92" s="331"/>
      <c r="H92" s="307" t="s">
        <v>1102</v>
      </c>
      <c r="I92" s="307" t="s">
        <v>1075</v>
      </c>
      <c r="J92" s="307">
        <v>255</v>
      </c>
      <c r="K92" s="321"/>
    </row>
    <row r="93" s="1" customFormat="1" ht="15" customHeight="1">
      <c r="B93" s="332"/>
      <c r="C93" s="307" t="s">
        <v>1103</v>
      </c>
      <c r="D93" s="307"/>
      <c r="E93" s="307"/>
      <c r="F93" s="330" t="s">
        <v>1073</v>
      </c>
      <c r="G93" s="331"/>
      <c r="H93" s="307" t="s">
        <v>1104</v>
      </c>
      <c r="I93" s="307" t="s">
        <v>1105</v>
      </c>
      <c r="J93" s="307"/>
      <c r="K93" s="321"/>
    </row>
    <row r="94" s="1" customFormat="1" ht="15" customHeight="1">
      <c r="B94" s="332"/>
      <c r="C94" s="307" t="s">
        <v>1106</v>
      </c>
      <c r="D94" s="307"/>
      <c r="E94" s="307"/>
      <c r="F94" s="330" t="s">
        <v>1073</v>
      </c>
      <c r="G94" s="331"/>
      <c r="H94" s="307" t="s">
        <v>1107</v>
      </c>
      <c r="I94" s="307" t="s">
        <v>1108</v>
      </c>
      <c r="J94" s="307"/>
      <c r="K94" s="321"/>
    </row>
    <row r="95" s="1" customFormat="1" ht="15" customHeight="1">
      <c r="B95" s="332"/>
      <c r="C95" s="307" t="s">
        <v>1109</v>
      </c>
      <c r="D95" s="307"/>
      <c r="E95" s="307"/>
      <c r="F95" s="330" t="s">
        <v>1073</v>
      </c>
      <c r="G95" s="331"/>
      <c r="H95" s="307" t="s">
        <v>1109</v>
      </c>
      <c r="I95" s="307" t="s">
        <v>1108</v>
      </c>
      <c r="J95" s="307"/>
      <c r="K95" s="321"/>
    </row>
    <row r="96" s="1" customFormat="1" ht="15" customHeight="1">
      <c r="B96" s="332"/>
      <c r="C96" s="307" t="s">
        <v>38</v>
      </c>
      <c r="D96" s="307"/>
      <c r="E96" s="307"/>
      <c r="F96" s="330" t="s">
        <v>1073</v>
      </c>
      <c r="G96" s="331"/>
      <c r="H96" s="307" t="s">
        <v>1110</v>
      </c>
      <c r="I96" s="307" t="s">
        <v>1108</v>
      </c>
      <c r="J96" s="307"/>
      <c r="K96" s="321"/>
    </row>
    <row r="97" s="1" customFormat="1" ht="15" customHeight="1">
      <c r="B97" s="332"/>
      <c r="C97" s="307" t="s">
        <v>48</v>
      </c>
      <c r="D97" s="307"/>
      <c r="E97" s="307"/>
      <c r="F97" s="330" t="s">
        <v>1073</v>
      </c>
      <c r="G97" s="331"/>
      <c r="H97" s="307" t="s">
        <v>1111</v>
      </c>
      <c r="I97" s="307" t="s">
        <v>1108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1112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1067</v>
      </c>
      <c r="D103" s="322"/>
      <c r="E103" s="322"/>
      <c r="F103" s="322" t="s">
        <v>1068</v>
      </c>
      <c r="G103" s="323"/>
      <c r="H103" s="322" t="s">
        <v>54</v>
      </c>
      <c r="I103" s="322" t="s">
        <v>57</v>
      </c>
      <c r="J103" s="322" t="s">
        <v>1069</v>
      </c>
      <c r="K103" s="321"/>
    </row>
    <row r="104" s="1" customFormat="1" ht="17.25" customHeight="1">
      <c r="B104" s="319"/>
      <c r="C104" s="324" t="s">
        <v>1070</v>
      </c>
      <c r="D104" s="324"/>
      <c r="E104" s="324"/>
      <c r="F104" s="325" t="s">
        <v>1071</v>
      </c>
      <c r="G104" s="326"/>
      <c r="H104" s="324"/>
      <c r="I104" s="324"/>
      <c r="J104" s="324" t="s">
        <v>1072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53</v>
      </c>
      <c r="D106" s="329"/>
      <c r="E106" s="329"/>
      <c r="F106" s="330" t="s">
        <v>1073</v>
      </c>
      <c r="G106" s="307"/>
      <c r="H106" s="307" t="s">
        <v>1113</v>
      </c>
      <c r="I106" s="307" t="s">
        <v>1075</v>
      </c>
      <c r="J106" s="307">
        <v>20</v>
      </c>
      <c r="K106" s="321"/>
    </row>
    <row r="107" s="1" customFormat="1" ht="15" customHeight="1">
      <c r="B107" s="319"/>
      <c r="C107" s="307" t="s">
        <v>1076</v>
      </c>
      <c r="D107" s="307"/>
      <c r="E107" s="307"/>
      <c r="F107" s="330" t="s">
        <v>1073</v>
      </c>
      <c r="G107" s="307"/>
      <c r="H107" s="307" t="s">
        <v>1113</v>
      </c>
      <c r="I107" s="307" t="s">
        <v>1075</v>
      </c>
      <c r="J107" s="307">
        <v>120</v>
      </c>
      <c r="K107" s="321"/>
    </row>
    <row r="108" s="1" customFormat="1" ht="15" customHeight="1">
      <c r="B108" s="332"/>
      <c r="C108" s="307" t="s">
        <v>1078</v>
      </c>
      <c r="D108" s="307"/>
      <c r="E108" s="307"/>
      <c r="F108" s="330" t="s">
        <v>1079</v>
      </c>
      <c r="G108" s="307"/>
      <c r="H108" s="307" t="s">
        <v>1113</v>
      </c>
      <c r="I108" s="307" t="s">
        <v>1075</v>
      </c>
      <c r="J108" s="307">
        <v>50</v>
      </c>
      <c r="K108" s="321"/>
    </row>
    <row r="109" s="1" customFormat="1" ht="15" customHeight="1">
      <c r="B109" s="332"/>
      <c r="C109" s="307" t="s">
        <v>1081</v>
      </c>
      <c r="D109" s="307"/>
      <c r="E109" s="307"/>
      <c r="F109" s="330" t="s">
        <v>1073</v>
      </c>
      <c r="G109" s="307"/>
      <c r="H109" s="307" t="s">
        <v>1113</v>
      </c>
      <c r="I109" s="307" t="s">
        <v>1083</v>
      </c>
      <c r="J109" s="307"/>
      <c r="K109" s="321"/>
    </row>
    <row r="110" s="1" customFormat="1" ht="15" customHeight="1">
      <c r="B110" s="332"/>
      <c r="C110" s="307" t="s">
        <v>1092</v>
      </c>
      <c r="D110" s="307"/>
      <c r="E110" s="307"/>
      <c r="F110" s="330" t="s">
        <v>1079</v>
      </c>
      <c r="G110" s="307"/>
      <c r="H110" s="307" t="s">
        <v>1113</v>
      </c>
      <c r="I110" s="307" t="s">
        <v>1075</v>
      </c>
      <c r="J110" s="307">
        <v>50</v>
      </c>
      <c r="K110" s="321"/>
    </row>
    <row r="111" s="1" customFormat="1" ht="15" customHeight="1">
      <c r="B111" s="332"/>
      <c r="C111" s="307" t="s">
        <v>1100</v>
      </c>
      <c r="D111" s="307"/>
      <c r="E111" s="307"/>
      <c r="F111" s="330" t="s">
        <v>1079</v>
      </c>
      <c r="G111" s="307"/>
      <c r="H111" s="307" t="s">
        <v>1113</v>
      </c>
      <c r="I111" s="307" t="s">
        <v>1075</v>
      </c>
      <c r="J111" s="307">
        <v>50</v>
      </c>
      <c r="K111" s="321"/>
    </row>
    <row r="112" s="1" customFormat="1" ht="15" customHeight="1">
      <c r="B112" s="332"/>
      <c r="C112" s="307" t="s">
        <v>1098</v>
      </c>
      <c r="D112" s="307"/>
      <c r="E112" s="307"/>
      <c r="F112" s="330" t="s">
        <v>1079</v>
      </c>
      <c r="G112" s="307"/>
      <c r="H112" s="307" t="s">
        <v>1113</v>
      </c>
      <c r="I112" s="307" t="s">
        <v>1075</v>
      </c>
      <c r="J112" s="307">
        <v>50</v>
      </c>
      <c r="K112" s="321"/>
    </row>
    <row r="113" s="1" customFormat="1" ht="15" customHeight="1">
      <c r="B113" s="332"/>
      <c r="C113" s="307" t="s">
        <v>53</v>
      </c>
      <c r="D113" s="307"/>
      <c r="E113" s="307"/>
      <c r="F113" s="330" t="s">
        <v>1073</v>
      </c>
      <c r="G113" s="307"/>
      <c r="H113" s="307" t="s">
        <v>1114</v>
      </c>
      <c r="I113" s="307" t="s">
        <v>1075</v>
      </c>
      <c r="J113" s="307">
        <v>20</v>
      </c>
      <c r="K113" s="321"/>
    </row>
    <row r="114" s="1" customFormat="1" ht="15" customHeight="1">
      <c r="B114" s="332"/>
      <c r="C114" s="307" t="s">
        <v>1115</v>
      </c>
      <c r="D114" s="307"/>
      <c r="E114" s="307"/>
      <c r="F114" s="330" t="s">
        <v>1073</v>
      </c>
      <c r="G114" s="307"/>
      <c r="H114" s="307" t="s">
        <v>1116</v>
      </c>
      <c r="I114" s="307" t="s">
        <v>1075</v>
      </c>
      <c r="J114" s="307">
        <v>120</v>
      </c>
      <c r="K114" s="321"/>
    </row>
    <row r="115" s="1" customFormat="1" ht="15" customHeight="1">
      <c r="B115" s="332"/>
      <c r="C115" s="307" t="s">
        <v>38</v>
      </c>
      <c r="D115" s="307"/>
      <c r="E115" s="307"/>
      <c r="F115" s="330" t="s">
        <v>1073</v>
      </c>
      <c r="G115" s="307"/>
      <c r="H115" s="307" t="s">
        <v>1117</v>
      </c>
      <c r="I115" s="307" t="s">
        <v>1108</v>
      </c>
      <c r="J115" s="307"/>
      <c r="K115" s="321"/>
    </row>
    <row r="116" s="1" customFormat="1" ht="15" customHeight="1">
      <c r="B116" s="332"/>
      <c r="C116" s="307" t="s">
        <v>48</v>
      </c>
      <c r="D116" s="307"/>
      <c r="E116" s="307"/>
      <c r="F116" s="330" t="s">
        <v>1073</v>
      </c>
      <c r="G116" s="307"/>
      <c r="H116" s="307" t="s">
        <v>1118</v>
      </c>
      <c r="I116" s="307" t="s">
        <v>1108</v>
      </c>
      <c r="J116" s="307"/>
      <c r="K116" s="321"/>
    </row>
    <row r="117" s="1" customFormat="1" ht="15" customHeight="1">
      <c r="B117" s="332"/>
      <c r="C117" s="307" t="s">
        <v>57</v>
      </c>
      <c r="D117" s="307"/>
      <c r="E117" s="307"/>
      <c r="F117" s="330" t="s">
        <v>1073</v>
      </c>
      <c r="G117" s="307"/>
      <c r="H117" s="307" t="s">
        <v>1119</v>
      </c>
      <c r="I117" s="307" t="s">
        <v>1120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1121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1067</v>
      </c>
      <c r="D123" s="322"/>
      <c r="E123" s="322"/>
      <c r="F123" s="322" t="s">
        <v>1068</v>
      </c>
      <c r="G123" s="323"/>
      <c r="H123" s="322" t="s">
        <v>54</v>
      </c>
      <c r="I123" s="322" t="s">
        <v>57</v>
      </c>
      <c r="J123" s="322" t="s">
        <v>1069</v>
      </c>
      <c r="K123" s="351"/>
    </row>
    <row r="124" s="1" customFormat="1" ht="17.25" customHeight="1">
      <c r="B124" s="350"/>
      <c r="C124" s="324" t="s">
        <v>1070</v>
      </c>
      <c r="D124" s="324"/>
      <c r="E124" s="324"/>
      <c r="F124" s="325" t="s">
        <v>1071</v>
      </c>
      <c r="G124" s="326"/>
      <c r="H124" s="324"/>
      <c r="I124" s="324"/>
      <c r="J124" s="324" t="s">
        <v>1072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1076</v>
      </c>
      <c r="D126" s="329"/>
      <c r="E126" s="329"/>
      <c r="F126" s="330" t="s">
        <v>1073</v>
      </c>
      <c r="G126" s="307"/>
      <c r="H126" s="307" t="s">
        <v>1113</v>
      </c>
      <c r="I126" s="307" t="s">
        <v>1075</v>
      </c>
      <c r="J126" s="307">
        <v>120</v>
      </c>
      <c r="K126" s="355"/>
    </row>
    <row r="127" s="1" customFormat="1" ht="15" customHeight="1">
      <c r="B127" s="352"/>
      <c r="C127" s="307" t="s">
        <v>1122</v>
      </c>
      <c r="D127" s="307"/>
      <c r="E127" s="307"/>
      <c r="F127" s="330" t="s">
        <v>1073</v>
      </c>
      <c r="G127" s="307"/>
      <c r="H127" s="307" t="s">
        <v>1123</v>
      </c>
      <c r="I127" s="307" t="s">
        <v>1075</v>
      </c>
      <c r="J127" s="307" t="s">
        <v>1124</v>
      </c>
      <c r="K127" s="355"/>
    </row>
    <row r="128" s="1" customFormat="1" ht="15" customHeight="1">
      <c r="B128" s="352"/>
      <c r="C128" s="307" t="s">
        <v>85</v>
      </c>
      <c r="D128" s="307"/>
      <c r="E128" s="307"/>
      <c r="F128" s="330" t="s">
        <v>1073</v>
      </c>
      <c r="G128" s="307"/>
      <c r="H128" s="307" t="s">
        <v>1125</v>
      </c>
      <c r="I128" s="307" t="s">
        <v>1075</v>
      </c>
      <c r="J128" s="307" t="s">
        <v>1124</v>
      </c>
      <c r="K128" s="355"/>
    </row>
    <row r="129" s="1" customFormat="1" ht="15" customHeight="1">
      <c r="B129" s="352"/>
      <c r="C129" s="307" t="s">
        <v>1084</v>
      </c>
      <c r="D129" s="307"/>
      <c r="E129" s="307"/>
      <c r="F129" s="330" t="s">
        <v>1079</v>
      </c>
      <c r="G129" s="307"/>
      <c r="H129" s="307" t="s">
        <v>1085</v>
      </c>
      <c r="I129" s="307" t="s">
        <v>1075</v>
      </c>
      <c r="J129" s="307">
        <v>15</v>
      </c>
      <c r="K129" s="355"/>
    </row>
    <row r="130" s="1" customFormat="1" ht="15" customHeight="1">
      <c r="B130" s="352"/>
      <c r="C130" s="333" t="s">
        <v>1086</v>
      </c>
      <c r="D130" s="333"/>
      <c r="E130" s="333"/>
      <c r="F130" s="334" t="s">
        <v>1079</v>
      </c>
      <c r="G130" s="333"/>
      <c r="H130" s="333" t="s">
        <v>1087</v>
      </c>
      <c r="I130" s="333" t="s">
        <v>1075</v>
      </c>
      <c r="J130" s="333">
        <v>15</v>
      </c>
      <c r="K130" s="355"/>
    </row>
    <row r="131" s="1" customFormat="1" ht="15" customHeight="1">
      <c r="B131" s="352"/>
      <c r="C131" s="333" t="s">
        <v>1088</v>
      </c>
      <c r="D131" s="333"/>
      <c r="E131" s="333"/>
      <c r="F131" s="334" t="s">
        <v>1079</v>
      </c>
      <c r="G131" s="333"/>
      <c r="H131" s="333" t="s">
        <v>1089</v>
      </c>
      <c r="I131" s="333" t="s">
        <v>1075</v>
      </c>
      <c r="J131" s="333">
        <v>20</v>
      </c>
      <c r="K131" s="355"/>
    </row>
    <row r="132" s="1" customFormat="1" ht="15" customHeight="1">
      <c r="B132" s="352"/>
      <c r="C132" s="333" t="s">
        <v>1090</v>
      </c>
      <c r="D132" s="333"/>
      <c r="E132" s="333"/>
      <c r="F132" s="334" t="s">
        <v>1079</v>
      </c>
      <c r="G132" s="333"/>
      <c r="H132" s="333" t="s">
        <v>1091</v>
      </c>
      <c r="I132" s="333" t="s">
        <v>1075</v>
      </c>
      <c r="J132" s="333">
        <v>20</v>
      </c>
      <c r="K132" s="355"/>
    </row>
    <row r="133" s="1" customFormat="1" ht="15" customHeight="1">
      <c r="B133" s="352"/>
      <c r="C133" s="307" t="s">
        <v>1078</v>
      </c>
      <c r="D133" s="307"/>
      <c r="E133" s="307"/>
      <c r="F133" s="330" t="s">
        <v>1079</v>
      </c>
      <c r="G133" s="307"/>
      <c r="H133" s="307" t="s">
        <v>1113</v>
      </c>
      <c r="I133" s="307" t="s">
        <v>1075</v>
      </c>
      <c r="J133" s="307">
        <v>50</v>
      </c>
      <c r="K133" s="355"/>
    </row>
    <row r="134" s="1" customFormat="1" ht="15" customHeight="1">
      <c r="B134" s="352"/>
      <c r="C134" s="307" t="s">
        <v>1092</v>
      </c>
      <c r="D134" s="307"/>
      <c r="E134" s="307"/>
      <c r="F134" s="330" t="s">
        <v>1079</v>
      </c>
      <c r="G134" s="307"/>
      <c r="H134" s="307" t="s">
        <v>1113</v>
      </c>
      <c r="I134" s="307" t="s">
        <v>1075</v>
      </c>
      <c r="J134" s="307">
        <v>50</v>
      </c>
      <c r="K134" s="355"/>
    </row>
    <row r="135" s="1" customFormat="1" ht="15" customHeight="1">
      <c r="B135" s="352"/>
      <c r="C135" s="307" t="s">
        <v>1098</v>
      </c>
      <c r="D135" s="307"/>
      <c r="E135" s="307"/>
      <c r="F135" s="330" t="s">
        <v>1079</v>
      </c>
      <c r="G135" s="307"/>
      <c r="H135" s="307" t="s">
        <v>1113</v>
      </c>
      <c r="I135" s="307" t="s">
        <v>1075</v>
      </c>
      <c r="J135" s="307">
        <v>50</v>
      </c>
      <c r="K135" s="355"/>
    </row>
    <row r="136" s="1" customFormat="1" ht="15" customHeight="1">
      <c r="B136" s="352"/>
      <c r="C136" s="307" t="s">
        <v>1100</v>
      </c>
      <c r="D136" s="307"/>
      <c r="E136" s="307"/>
      <c r="F136" s="330" t="s">
        <v>1079</v>
      </c>
      <c r="G136" s="307"/>
      <c r="H136" s="307" t="s">
        <v>1113</v>
      </c>
      <c r="I136" s="307" t="s">
        <v>1075</v>
      </c>
      <c r="J136" s="307">
        <v>50</v>
      </c>
      <c r="K136" s="355"/>
    </row>
    <row r="137" s="1" customFormat="1" ht="15" customHeight="1">
      <c r="B137" s="352"/>
      <c r="C137" s="307" t="s">
        <v>1101</v>
      </c>
      <c r="D137" s="307"/>
      <c r="E137" s="307"/>
      <c r="F137" s="330" t="s">
        <v>1079</v>
      </c>
      <c r="G137" s="307"/>
      <c r="H137" s="307" t="s">
        <v>1126</v>
      </c>
      <c r="I137" s="307" t="s">
        <v>1075</v>
      </c>
      <c r="J137" s="307">
        <v>255</v>
      </c>
      <c r="K137" s="355"/>
    </row>
    <row r="138" s="1" customFormat="1" ht="15" customHeight="1">
      <c r="B138" s="352"/>
      <c r="C138" s="307" t="s">
        <v>1103</v>
      </c>
      <c r="D138" s="307"/>
      <c r="E138" s="307"/>
      <c r="F138" s="330" t="s">
        <v>1073</v>
      </c>
      <c r="G138" s="307"/>
      <c r="H138" s="307" t="s">
        <v>1127</v>
      </c>
      <c r="I138" s="307" t="s">
        <v>1105</v>
      </c>
      <c r="J138" s="307"/>
      <c r="K138" s="355"/>
    </row>
    <row r="139" s="1" customFormat="1" ht="15" customHeight="1">
      <c r="B139" s="352"/>
      <c r="C139" s="307" t="s">
        <v>1106</v>
      </c>
      <c r="D139" s="307"/>
      <c r="E139" s="307"/>
      <c r="F139" s="330" t="s">
        <v>1073</v>
      </c>
      <c r="G139" s="307"/>
      <c r="H139" s="307" t="s">
        <v>1128</v>
      </c>
      <c r="I139" s="307" t="s">
        <v>1108</v>
      </c>
      <c r="J139" s="307"/>
      <c r="K139" s="355"/>
    </row>
    <row r="140" s="1" customFormat="1" ht="15" customHeight="1">
      <c r="B140" s="352"/>
      <c r="C140" s="307" t="s">
        <v>1109</v>
      </c>
      <c r="D140" s="307"/>
      <c r="E140" s="307"/>
      <c r="F140" s="330" t="s">
        <v>1073</v>
      </c>
      <c r="G140" s="307"/>
      <c r="H140" s="307" t="s">
        <v>1109</v>
      </c>
      <c r="I140" s="307" t="s">
        <v>1108</v>
      </c>
      <c r="J140" s="307"/>
      <c r="K140" s="355"/>
    </row>
    <row r="141" s="1" customFormat="1" ht="15" customHeight="1">
      <c r="B141" s="352"/>
      <c r="C141" s="307" t="s">
        <v>38</v>
      </c>
      <c r="D141" s="307"/>
      <c r="E141" s="307"/>
      <c r="F141" s="330" t="s">
        <v>1073</v>
      </c>
      <c r="G141" s="307"/>
      <c r="H141" s="307" t="s">
        <v>1129</v>
      </c>
      <c r="I141" s="307" t="s">
        <v>1108</v>
      </c>
      <c r="J141" s="307"/>
      <c r="K141" s="355"/>
    </row>
    <row r="142" s="1" customFormat="1" ht="15" customHeight="1">
      <c r="B142" s="352"/>
      <c r="C142" s="307" t="s">
        <v>1130</v>
      </c>
      <c r="D142" s="307"/>
      <c r="E142" s="307"/>
      <c r="F142" s="330" t="s">
        <v>1073</v>
      </c>
      <c r="G142" s="307"/>
      <c r="H142" s="307" t="s">
        <v>1131</v>
      </c>
      <c r="I142" s="307" t="s">
        <v>1108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1132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1067</v>
      </c>
      <c r="D148" s="322"/>
      <c r="E148" s="322"/>
      <c r="F148" s="322" t="s">
        <v>1068</v>
      </c>
      <c r="G148" s="323"/>
      <c r="H148" s="322" t="s">
        <v>54</v>
      </c>
      <c r="I148" s="322" t="s">
        <v>57</v>
      </c>
      <c r="J148" s="322" t="s">
        <v>1069</v>
      </c>
      <c r="K148" s="321"/>
    </row>
    <row r="149" s="1" customFormat="1" ht="17.25" customHeight="1">
      <c r="B149" s="319"/>
      <c r="C149" s="324" t="s">
        <v>1070</v>
      </c>
      <c r="D149" s="324"/>
      <c r="E149" s="324"/>
      <c r="F149" s="325" t="s">
        <v>1071</v>
      </c>
      <c r="G149" s="326"/>
      <c r="H149" s="324"/>
      <c r="I149" s="324"/>
      <c r="J149" s="324" t="s">
        <v>1072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1076</v>
      </c>
      <c r="D151" s="307"/>
      <c r="E151" s="307"/>
      <c r="F151" s="360" t="s">
        <v>1073</v>
      </c>
      <c r="G151" s="307"/>
      <c r="H151" s="359" t="s">
        <v>1113</v>
      </c>
      <c r="I151" s="359" t="s">
        <v>1075</v>
      </c>
      <c r="J151" s="359">
        <v>120</v>
      </c>
      <c r="K151" s="355"/>
    </row>
    <row r="152" s="1" customFormat="1" ht="15" customHeight="1">
      <c r="B152" s="332"/>
      <c r="C152" s="359" t="s">
        <v>1122</v>
      </c>
      <c r="D152" s="307"/>
      <c r="E152" s="307"/>
      <c r="F152" s="360" t="s">
        <v>1073</v>
      </c>
      <c r="G152" s="307"/>
      <c r="H152" s="359" t="s">
        <v>1133</v>
      </c>
      <c r="I152" s="359" t="s">
        <v>1075</v>
      </c>
      <c r="J152" s="359" t="s">
        <v>1124</v>
      </c>
      <c r="K152" s="355"/>
    </row>
    <row r="153" s="1" customFormat="1" ht="15" customHeight="1">
      <c r="B153" s="332"/>
      <c r="C153" s="359" t="s">
        <v>85</v>
      </c>
      <c r="D153" s="307"/>
      <c r="E153" s="307"/>
      <c r="F153" s="360" t="s">
        <v>1073</v>
      </c>
      <c r="G153" s="307"/>
      <c r="H153" s="359" t="s">
        <v>1134</v>
      </c>
      <c r="I153" s="359" t="s">
        <v>1075</v>
      </c>
      <c r="J153" s="359" t="s">
        <v>1124</v>
      </c>
      <c r="K153" s="355"/>
    </row>
    <row r="154" s="1" customFormat="1" ht="15" customHeight="1">
      <c r="B154" s="332"/>
      <c r="C154" s="359" t="s">
        <v>1078</v>
      </c>
      <c r="D154" s="307"/>
      <c r="E154" s="307"/>
      <c r="F154" s="360" t="s">
        <v>1079</v>
      </c>
      <c r="G154" s="307"/>
      <c r="H154" s="359" t="s">
        <v>1113</v>
      </c>
      <c r="I154" s="359" t="s">
        <v>1075</v>
      </c>
      <c r="J154" s="359">
        <v>50</v>
      </c>
      <c r="K154" s="355"/>
    </row>
    <row r="155" s="1" customFormat="1" ht="15" customHeight="1">
      <c r="B155" s="332"/>
      <c r="C155" s="359" t="s">
        <v>1081</v>
      </c>
      <c r="D155" s="307"/>
      <c r="E155" s="307"/>
      <c r="F155" s="360" t="s">
        <v>1073</v>
      </c>
      <c r="G155" s="307"/>
      <c r="H155" s="359" t="s">
        <v>1113</v>
      </c>
      <c r="I155" s="359" t="s">
        <v>1083</v>
      </c>
      <c r="J155" s="359"/>
      <c r="K155" s="355"/>
    </row>
    <row r="156" s="1" customFormat="1" ht="15" customHeight="1">
      <c r="B156" s="332"/>
      <c r="C156" s="359" t="s">
        <v>1092</v>
      </c>
      <c r="D156" s="307"/>
      <c r="E156" s="307"/>
      <c r="F156" s="360" t="s">
        <v>1079</v>
      </c>
      <c r="G156" s="307"/>
      <c r="H156" s="359" t="s">
        <v>1113</v>
      </c>
      <c r="I156" s="359" t="s">
        <v>1075</v>
      </c>
      <c r="J156" s="359">
        <v>50</v>
      </c>
      <c r="K156" s="355"/>
    </row>
    <row r="157" s="1" customFormat="1" ht="15" customHeight="1">
      <c r="B157" s="332"/>
      <c r="C157" s="359" t="s">
        <v>1100</v>
      </c>
      <c r="D157" s="307"/>
      <c r="E157" s="307"/>
      <c r="F157" s="360" t="s">
        <v>1079</v>
      </c>
      <c r="G157" s="307"/>
      <c r="H157" s="359" t="s">
        <v>1113</v>
      </c>
      <c r="I157" s="359" t="s">
        <v>1075</v>
      </c>
      <c r="J157" s="359">
        <v>50</v>
      </c>
      <c r="K157" s="355"/>
    </row>
    <row r="158" s="1" customFormat="1" ht="15" customHeight="1">
      <c r="B158" s="332"/>
      <c r="C158" s="359" t="s">
        <v>1098</v>
      </c>
      <c r="D158" s="307"/>
      <c r="E158" s="307"/>
      <c r="F158" s="360" t="s">
        <v>1079</v>
      </c>
      <c r="G158" s="307"/>
      <c r="H158" s="359" t="s">
        <v>1113</v>
      </c>
      <c r="I158" s="359" t="s">
        <v>1075</v>
      </c>
      <c r="J158" s="359">
        <v>50</v>
      </c>
      <c r="K158" s="355"/>
    </row>
    <row r="159" s="1" customFormat="1" ht="15" customHeight="1">
      <c r="B159" s="332"/>
      <c r="C159" s="359" t="s">
        <v>102</v>
      </c>
      <c r="D159" s="307"/>
      <c r="E159" s="307"/>
      <c r="F159" s="360" t="s">
        <v>1073</v>
      </c>
      <c r="G159" s="307"/>
      <c r="H159" s="359" t="s">
        <v>1135</v>
      </c>
      <c r="I159" s="359" t="s">
        <v>1075</v>
      </c>
      <c r="J159" s="359" t="s">
        <v>1136</v>
      </c>
      <c r="K159" s="355"/>
    </row>
    <row r="160" s="1" customFormat="1" ht="15" customHeight="1">
      <c r="B160" s="332"/>
      <c r="C160" s="359" t="s">
        <v>1137</v>
      </c>
      <c r="D160" s="307"/>
      <c r="E160" s="307"/>
      <c r="F160" s="360" t="s">
        <v>1073</v>
      </c>
      <c r="G160" s="307"/>
      <c r="H160" s="359" t="s">
        <v>1138</v>
      </c>
      <c r="I160" s="359" t="s">
        <v>1108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1139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1067</v>
      </c>
      <c r="D166" s="322"/>
      <c r="E166" s="322"/>
      <c r="F166" s="322" t="s">
        <v>1068</v>
      </c>
      <c r="G166" s="364"/>
      <c r="H166" s="365" t="s">
        <v>54</v>
      </c>
      <c r="I166" s="365" t="s">
        <v>57</v>
      </c>
      <c r="J166" s="322" t="s">
        <v>1069</v>
      </c>
      <c r="K166" s="299"/>
    </row>
    <row r="167" s="1" customFormat="1" ht="17.25" customHeight="1">
      <c r="B167" s="300"/>
      <c r="C167" s="324" t="s">
        <v>1070</v>
      </c>
      <c r="D167" s="324"/>
      <c r="E167" s="324"/>
      <c r="F167" s="325" t="s">
        <v>1071</v>
      </c>
      <c r="G167" s="366"/>
      <c r="H167" s="367"/>
      <c r="I167" s="367"/>
      <c r="J167" s="324" t="s">
        <v>1072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1076</v>
      </c>
      <c r="D169" s="307"/>
      <c r="E169" s="307"/>
      <c r="F169" s="330" t="s">
        <v>1073</v>
      </c>
      <c r="G169" s="307"/>
      <c r="H169" s="307" t="s">
        <v>1113</v>
      </c>
      <c r="I169" s="307" t="s">
        <v>1075</v>
      </c>
      <c r="J169" s="307">
        <v>120</v>
      </c>
      <c r="K169" s="355"/>
    </row>
    <row r="170" s="1" customFormat="1" ht="15" customHeight="1">
      <c r="B170" s="332"/>
      <c r="C170" s="307" t="s">
        <v>1122</v>
      </c>
      <c r="D170" s="307"/>
      <c r="E170" s="307"/>
      <c r="F170" s="330" t="s">
        <v>1073</v>
      </c>
      <c r="G170" s="307"/>
      <c r="H170" s="307" t="s">
        <v>1123</v>
      </c>
      <c r="I170" s="307" t="s">
        <v>1075</v>
      </c>
      <c r="J170" s="307" t="s">
        <v>1124</v>
      </c>
      <c r="K170" s="355"/>
    </row>
    <row r="171" s="1" customFormat="1" ht="15" customHeight="1">
      <c r="B171" s="332"/>
      <c r="C171" s="307" t="s">
        <v>85</v>
      </c>
      <c r="D171" s="307"/>
      <c r="E171" s="307"/>
      <c r="F171" s="330" t="s">
        <v>1073</v>
      </c>
      <c r="G171" s="307"/>
      <c r="H171" s="307" t="s">
        <v>1140</v>
      </c>
      <c r="I171" s="307" t="s">
        <v>1075</v>
      </c>
      <c r="J171" s="307" t="s">
        <v>1124</v>
      </c>
      <c r="K171" s="355"/>
    </row>
    <row r="172" s="1" customFormat="1" ht="15" customHeight="1">
      <c r="B172" s="332"/>
      <c r="C172" s="307" t="s">
        <v>1078</v>
      </c>
      <c r="D172" s="307"/>
      <c r="E172" s="307"/>
      <c r="F172" s="330" t="s">
        <v>1079</v>
      </c>
      <c r="G172" s="307"/>
      <c r="H172" s="307" t="s">
        <v>1140</v>
      </c>
      <c r="I172" s="307" t="s">
        <v>1075</v>
      </c>
      <c r="J172" s="307">
        <v>50</v>
      </c>
      <c r="K172" s="355"/>
    </row>
    <row r="173" s="1" customFormat="1" ht="15" customHeight="1">
      <c r="B173" s="332"/>
      <c r="C173" s="307" t="s">
        <v>1081</v>
      </c>
      <c r="D173" s="307"/>
      <c r="E173" s="307"/>
      <c r="F173" s="330" t="s">
        <v>1073</v>
      </c>
      <c r="G173" s="307"/>
      <c r="H173" s="307" t="s">
        <v>1140</v>
      </c>
      <c r="I173" s="307" t="s">
        <v>1083</v>
      </c>
      <c r="J173" s="307"/>
      <c r="K173" s="355"/>
    </row>
    <row r="174" s="1" customFormat="1" ht="15" customHeight="1">
      <c r="B174" s="332"/>
      <c r="C174" s="307" t="s">
        <v>1092</v>
      </c>
      <c r="D174" s="307"/>
      <c r="E174" s="307"/>
      <c r="F174" s="330" t="s">
        <v>1079</v>
      </c>
      <c r="G174" s="307"/>
      <c r="H174" s="307" t="s">
        <v>1140</v>
      </c>
      <c r="I174" s="307" t="s">
        <v>1075</v>
      </c>
      <c r="J174" s="307">
        <v>50</v>
      </c>
      <c r="K174" s="355"/>
    </row>
    <row r="175" s="1" customFormat="1" ht="15" customHeight="1">
      <c r="B175" s="332"/>
      <c r="C175" s="307" t="s">
        <v>1100</v>
      </c>
      <c r="D175" s="307"/>
      <c r="E175" s="307"/>
      <c r="F175" s="330" t="s">
        <v>1079</v>
      </c>
      <c r="G175" s="307"/>
      <c r="H175" s="307" t="s">
        <v>1140</v>
      </c>
      <c r="I175" s="307" t="s">
        <v>1075</v>
      </c>
      <c r="J175" s="307">
        <v>50</v>
      </c>
      <c r="K175" s="355"/>
    </row>
    <row r="176" s="1" customFormat="1" ht="15" customHeight="1">
      <c r="B176" s="332"/>
      <c r="C176" s="307" t="s">
        <v>1098</v>
      </c>
      <c r="D176" s="307"/>
      <c r="E176" s="307"/>
      <c r="F176" s="330" t="s">
        <v>1079</v>
      </c>
      <c r="G176" s="307"/>
      <c r="H176" s="307" t="s">
        <v>1140</v>
      </c>
      <c r="I176" s="307" t="s">
        <v>1075</v>
      </c>
      <c r="J176" s="307">
        <v>50</v>
      </c>
      <c r="K176" s="355"/>
    </row>
    <row r="177" s="1" customFormat="1" ht="15" customHeight="1">
      <c r="B177" s="332"/>
      <c r="C177" s="307" t="s">
        <v>115</v>
      </c>
      <c r="D177" s="307"/>
      <c r="E177" s="307"/>
      <c r="F177" s="330" t="s">
        <v>1073</v>
      </c>
      <c r="G177" s="307"/>
      <c r="H177" s="307" t="s">
        <v>1141</v>
      </c>
      <c r="I177" s="307" t="s">
        <v>1142</v>
      </c>
      <c r="J177" s="307"/>
      <c r="K177" s="355"/>
    </row>
    <row r="178" s="1" customFormat="1" ht="15" customHeight="1">
      <c r="B178" s="332"/>
      <c r="C178" s="307" t="s">
        <v>57</v>
      </c>
      <c r="D178" s="307"/>
      <c r="E178" s="307"/>
      <c r="F178" s="330" t="s">
        <v>1073</v>
      </c>
      <c r="G178" s="307"/>
      <c r="H178" s="307" t="s">
        <v>1143</v>
      </c>
      <c r="I178" s="307" t="s">
        <v>1144</v>
      </c>
      <c r="J178" s="307">
        <v>1</v>
      </c>
      <c r="K178" s="355"/>
    </row>
    <row r="179" s="1" customFormat="1" ht="15" customHeight="1">
      <c r="B179" s="332"/>
      <c r="C179" s="307" t="s">
        <v>53</v>
      </c>
      <c r="D179" s="307"/>
      <c r="E179" s="307"/>
      <c r="F179" s="330" t="s">
        <v>1073</v>
      </c>
      <c r="G179" s="307"/>
      <c r="H179" s="307" t="s">
        <v>1145</v>
      </c>
      <c r="I179" s="307" t="s">
        <v>1075</v>
      </c>
      <c r="J179" s="307">
        <v>20</v>
      </c>
      <c r="K179" s="355"/>
    </row>
    <row r="180" s="1" customFormat="1" ht="15" customHeight="1">
      <c r="B180" s="332"/>
      <c r="C180" s="307" t="s">
        <v>54</v>
      </c>
      <c r="D180" s="307"/>
      <c r="E180" s="307"/>
      <c r="F180" s="330" t="s">
        <v>1073</v>
      </c>
      <c r="G180" s="307"/>
      <c r="H180" s="307" t="s">
        <v>1146</v>
      </c>
      <c r="I180" s="307" t="s">
        <v>1075</v>
      </c>
      <c r="J180" s="307">
        <v>255</v>
      </c>
      <c r="K180" s="355"/>
    </row>
    <row r="181" s="1" customFormat="1" ht="15" customHeight="1">
      <c r="B181" s="332"/>
      <c r="C181" s="307" t="s">
        <v>116</v>
      </c>
      <c r="D181" s="307"/>
      <c r="E181" s="307"/>
      <c r="F181" s="330" t="s">
        <v>1073</v>
      </c>
      <c r="G181" s="307"/>
      <c r="H181" s="307" t="s">
        <v>1037</v>
      </c>
      <c r="I181" s="307" t="s">
        <v>1075</v>
      </c>
      <c r="J181" s="307">
        <v>10</v>
      </c>
      <c r="K181" s="355"/>
    </row>
    <row r="182" s="1" customFormat="1" ht="15" customHeight="1">
      <c r="B182" s="332"/>
      <c r="C182" s="307" t="s">
        <v>117</v>
      </c>
      <c r="D182" s="307"/>
      <c r="E182" s="307"/>
      <c r="F182" s="330" t="s">
        <v>1073</v>
      </c>
      <c r="G182" s="307"/>
      <c r="H182" s="307" t="s">
        <v>1147</v>
      </c>
      <c r="I182" s="307" t="s">
        <v>1108</v>
      </c>
      <c r="J182" s="307"/>
      <c r="K182" s="355"/>
    </row>
    <row r="183" s="1" customFormat="1" ht="15" customHeight="1">
      <c r="B183" s="332"/>
      <c r="C183" s="307" t="s">
        <v>1148</v>
      </c>
      <c r="D183" s="307"/>
      <c r="E183" s="307"/>
      <c r="F183" s="330" t="s">
        <v>1073</v>
      </c>
      <c r="G183" s="307"/>
      <c r="H183" s="307" t="s">
        <v>1149</v>
      </c>
      <c r="I183" s="307" t="s">
        <v>1108</v>
      </c>
      <c r="J183" s="307"/>
      <c r="K183" s="355"/>
    </row>
    <row r="184" s="1" customFormat="1" ht="15" customHeight="1">
      <c r="B184" s="332"/>
      <c r="C184" s="307" t="s">
        <v>1137</v>
      </c>
      <c r="D184" s="307"/>
      <c r="E184" s="307"/>
      <c r="F184" s="330" t="s">
        <v>1073</v>
      </c>
      <c r="G184" s="307"/>
      <c r="H184" s="307" t="s">
        <v>1150</v>
      </c>
      <c r="I184" s="307" t="s">
        <v>1108</v>
      </c>
      <c r="J184" s="307"/>
      <c r="K184" s="355"/>
    </row>
    <row r="185" s="1" customFormat="1" ht="15" customHeight="1">
      <c r="B185" s="332"/>
      <c r="C185" s="307" t="s">
        <v>119</v>
      </c>
      <c r="D185" s="307"/>
      <c r="E185" s="307"/>
      <c r="F185" s="330" t="s">
        <v>1079</v>
      </c>
      <c r="G185" s="307"/>
      <c r="H185" s="307" t="s">
        <v>1151</v>
      </c>
      <c r="I185" s="307" t="s">
        <v>1075</v>
      </c>
      <c r="J185" s="307">
        <v>50</v>
      </c>
      <c r="K185" s="355"/>
    </row>
    <row r="186" s="1" customFormat="1" ht="15" customHeight="1">
      <c r="B186" s="332"/>
      <c r="C186" s="307" t="s">
        <v>1152</v>
      </c>
      <c r="D186" s="307"/>
      <c r="E186" s="307"/>
      <c r="F186" s="330" t="s">
        <v>1079</v>
      </c>
      <c r="G186" s="307"/>
      <c r="H186" s="307" t="s">
        <v>1153</v>
      </c>
      <c r="I186" s="307" t="s">
        <v>1154</v>
      </c>
      <c r="J186" s="307"/>
      <c r="K186" s="355"/>
    </row>
    <row r="187" s="1" customFormat="1" ht="15" customHeight="1">
      <c r="B187" s="332"/>
      <c r="C187" s="307" t="s">
        <v>1155</v>
      </c>
      <c r="D187" s="307"/>
      <c r="E187" s="307"/>
      <c r="F187" s="330" t="s">
        <v>1079</v>
      </c>
      <c r="G187" s="307"/>
      <c r="H187" s="307" t="s">
        <v>1156</v>
      </c>
      <c r="I187" s="307" t="s">
        <v>1154</v>
      </c>
      <c r="J187" s="307"/>
      <c r="K187" s="355"/>
    </row>
    <row r="188" s="1" customFormat="1" ht="15" customHeight="1">
      <c r="B188" s="332"/>
      <c r="C188" s="307" t="s">
        <v>1157</v>
      </c>
      <c r="D188" s="307"/>
      <c r="E188" s="307"/>
      <c r="F188" s="330" t="s">
        <v>1079</v>
      </c>
      <c r="G188" s="307"/>
      <c r="H188" s="307" t="s">
        <v>1158</v>
      </c>
      <c r="I188" s="307" t="s">
        <v>1154</v>
      </c>
      <c r="J188" s="307"/>
      <c r="K188" s="355"/>
    </row>
    <row r="189" s="1" customFormat="1" ht="15" customHeight="1">
      <c r="B189" s="332"/>
      <c r="C189" s="368" t="s">
        <v>1159</v>
      </c>
      <c r="D189" s="307"/>
      <c r="E189" s="307"/>
      <c r="F189" s="330" t="s">
        <v>1079</v>
      </c>
      <c r="G189" s="307"/>
      <c r="H189" s="307" t="s">
        <v>1160</v>
      </c>
      <c r="I189" s="307" t="s">
        <v>1161</v>
      </c>
      <c r="J189" s="369" t="s">
        <v>1162</v>
      </c>
      <c r="K189" s="355"/>
    </row>
    <row r="190" s="18" customFormat="1" ht="15" customHeight="1">
      <c r="B190" s="370"/>
      <c r="C190" s="371" t="s">
        <v>1163</v>
      </c>
      <c r="D190" s="372"/>
      <c r="E190" s="372"/>
      <c r="F190" s="373" t="s">
        <v>1079</v>
      </c>
      <c r="G190" s="372"/>
      <c r="H190" s="372" t="s">
        <v>1164</v>
      </c>
      <c r="I190" s="372" t="s">
        <v>1161</v>
      </c>
      <c r="J190" s="374" t="s">
        <v>1162</v>
      </c>
      <c r="K190" s="375"/>
    </row>
    <row r="191" s="1" customFormat="1" ht="15" customHeight="1">
      <c r="B191" s="332"/>
      <c r="C191" s="368" t="s">
        <v>42</v>
      </c>
      <c r="D191" s="307"/>
      <c r="E191" s="307"/>
      <c r="F191" s="330" t="s">
        <v>1073</v>
      </c>
      <c r="G191" s="307"/>
      <c r="H191" s="304" t="s">
        <v>1165</v>
      </c>
      <c r="I191" s="307" t="s">
        <v>1166</v>
      </c>
      <c r="J191" s="307"/>
      <c r="K191" s="355"/>
    </row>
    <row r="192" s="1" customFormat="1" ht="15" customHeight="1">
      <c r="B192" s="332"/>
      <c r="C192" s="368" t="s">
        <v>1167</v>
      </c>
      <c r="D192" s="307"/>
      <c r="E192" s="307"/>
      <c r="F192" s="330" t="s">
        <v>1073</v>
      </c>
      <c r="G192" s="307"/>
      <c r="H192" s="307" t="s">
        <v>1168</v>
      </c>
      <c r="I192" s="307" t="s">
        <v>1108</v>
      </c>
      <c r="J192" s="307"/>
      <c r="K192" s="355"/>
    </row>
    <row r="193" s="1" customFormat="1" ht="15" customHeight="1">
      <c r="B193" s="332"/>
      <c r="C193" s="368" t="s">
        <v>1169</v>
      </c>
      <c r="D193" s="307"/>
      <c r="E193" s="307"/>
      <c r="F193" s="330" t="s">
        <v>1073</v>
      </c>
      <c r="G193" s="307"/>
      <c r="H193" s="307" t="s">
        <v>1170</v>
      </c>
      <c r="I193" s="307" t="s">
        <v>1108</v>
      </c>
      <c r="J193" s="307"/>
      <c r="K193" s="355"/>
    </row>
    <row r="194" s="1" customFormat="1" ht="15" customHeight="1">
      <c r="B194" s="332"/>
      <c r="C194" s="368" t="s">
        <v>1171</v>
      </c>
      <c r="D194" s="307"/>
      <c r="E194" s="307"/>
      <c r="F194" s="330" t="s">
        <v>1079</v>
      </c>
      <c r="G194" s="307"/>
      <c r="H194" s="307" t="s">
        <v>1172</v>
      </c>
      <c r="I194" s="307" t="s">
        <v>1108</v>
      </c>
      <c r="J194" s="307"/>
      <c r="K194" s="355"/>
    </row>
    <row r="195" s="1" customFormat="1" ht="15" customHeight="1">
      <c r="B195" s="361"/>
      <c r="C195" s="376"/>
      <c r="D195" s="341"/>
      <c r="E195" s="341"/>
      <c r="F195" s="341"/>
      <c r="G195" s="341"/>
      <c r="H195" s="341"/>
      <c r="I195" s="341"/>
      <c r="J195" s="341"/>
      <c r="K195" s="362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43"/>
      <c r="C197" s="353"/>
      <c r="D197" s="353"/>
      <c r="E197" s="353"/>
      <c r="F197" s="363"/>
      <c r="G197" s="353"/>
      <c r="H197" s="353"/>
      <c r="I197" s="353"/>
      <c r="J197" s="353"/>
      <c r="K197" s="343"/>
    </row>
    <row r="198" s="1" customFormat="1" ht="18.75" customHeight="1">
      <c r="B198" s="315"/>
      <c r="C198" s="315"/>
      <c r="D198" s="315"/>
      <c r="E198" s="315"/>
      <c r="F198" s="315"/>
      <c r="G198" s="315"/>
      <c r="H198" s="315"/>
      <c r="I198" s="315"/>
      <c r="J198" s="315"/>
      <c r="K198" s="315"/>
    </row>
    <row r="199" s="1" customFormat="1" ht="13.5">
      <c r="B199" s="294"/>
      <c r="C199" s="295"/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1">
      <c r="B200" s="297"/>
      <c r="C200" s="298" t="s">
        <v>1173</v>
      </c>
      <c r="D200" s="298"/>
      <c r="E200" s="298"/>
      <c r="F200" s="298"/>
      <c r="G200" s="298"/>
      <c r="H200" s="298"/>
      <c r="I200" s="298"/>
      <c r="J200" s="298"/>
      <c r="K200" s="299"/>
    </row>
    <row r="201" s="1" customFormat="1" ht="25.5" customHeight="1">
      <c r="B201" s="297"/>
      <c r="C201" s="377" t="s">
        <v>1174</v>
      </c>
      <c r="D201" s="377"/>
      <c r="E201" s="377"/>
      <c r="F201" s="377" t="s">
        <v>1175</v>
      </c>
      <c r="G201" s="378"/>
      <c r="H201" s="377" t="s">
        <v>1176</v>
      </c>
      <c r="I201" s="377"/>
      <c r="J201" s="377"/>
      <c r="K201" s="299"/>
    </row>
    <row r="202" s="1" customFormat="1" ht="5.25" customHeight="1">
      <c r="B202" s="332"/>
      <c r="C202" s="327"/>
      <c r="D202" s="327"/>
      <c r="E202" s="327"/>
      <c r="F202" s="327"/>
      <c r="G202" s="353"/>
      <c r="H202" s="327"/>
      <c r="I202" s="327"/>
      <c r="J202" s="327"/>
      <c r="K202" s="355"/>
    </row>
    <row r="203" s="1" customFormat="1" ht="15" customHeight="1">
      <c r="B203" s="332"/>
      <c r="C203" s="307" t="s">
        <v>1166</v>
      </c>
      <c r="D203" s="307"/>
      <c r="E203" s="307"/>
      <c r="F203" s="330" t="s">
        <v>43</v>
      </c>
      <c r="G203" s="307"/>
      <c r="H203" s="307" t="s">
        <v>1177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44</v>
      </c>
      <c r="G204" s="307"/>
      <c r="H204" s="307" t="s">
        <v>1178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47</v>
      </c>
      <c r="G205" s="307"/>
      <c r="H205" s="307" t="s">
        <v>1179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45</v>
      </c>
      <c r="G206" s="307"/>
      <c r="H206" s="307" t="s">
        <v>1180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 t="s">
        <v>46</v>
      </c>
      <c r="G207" s="307"/>
      <c r="H207" s="307" t="s">
        <v>1181</v>
      </c>
      <c r="I207" s="307"/>
      <c r="J207" s="307"/>
      <c r="K207" s="355"/>
    </row>
    <row r="208" s="1" customFormat="1" ht="15" customHeight="1">
      <c r="B208" s="332"/>
      <c r="C208" s="307"/>
      <c r="D208" s="307"/>
      <c r="E208" s="307"/>
      <c r="F208" s="330"/>
      <c r="G208" s="307"/>
      <c r="H208" s="307"/>
      <c r="I208" s="307"/>
      <c r="J208" s="307"/>
      <c r="K208" s="355"/>
    </row>
    <row r="209" s="1" customFormat="1" ht="15" customHeight="1">
      <c r="B209" s="332"/>
      <c r="C209" s="307" t="s">
        <v>1120</v>
      </c>
      <c r="D209" s="307"/>
      <c r="E209" s="307"/>
      <c r="F209" s="330" t="s">
        <v>78</v>
      </c>
      <c r="G209" s="307"/>
      <c r="H209" s="307" t="s">
        <v>1182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1016</v>
      </c>
      <c r="G210" s="307"/>
      <c r="H210" s="307" t="s">
        <v>1017</v>
      </c>
      <c r="I210" s="307"/>
      <c r="J210" s="307"/>
      <c r="K210" s="355"/>
    </row>
    <row r="211" s="1" customFormat="1" ht="15" customHeight="1">
      <c r="B211" s="332"/>
      <c r="C211" s="307"/>
      <c r="D211" s="307"/>
      <c r="E211" s="307"/>
      <c r="F211" s="330" t="s">
        <v>1014</v>
      </c>
      <c r="G211" s="307"/>
      <c r="H211" s="307" t="s">
        <v>1183</v>
      </c>
      <c r="I211" s="307"/>
      <c r="J211" s="307"/>
      <c r="K211" s="355"/>
    </row>
    <row r="212" s="1" customFormat="1" ht="15" customHeight="1">
      <c r="B212" s="379"/>
      <c r="C212" s="307"/>
      <c r="D212" s="307"/>
      <c r="E212" s="307"/>
      <c r="F212" s="330" t="s">
        <v>1018</v>
      </c>
      <c r="G212" s="368"/>
      <c r="H212" s="359" t="s">
        <v>1019</v>
      </c>
      <c r="I212" s="359"/>
      <c r="J212" s="359"/>
      <c r="K212" s="380"/>
    </row>
    <row r="213" s="1" customFormat="1" ht="15" customHeight="1">
      <c r="B213" s="379"/>
      <c r="C213" s="307"/>
      <c r="D213" s="307"/>
      <c r="E213" s="307"/>
      <c r="F213" s="330" t="s">
        <v>1020</v>
      </c>
      <c r="G213" s="368"/>
      <c r="H213" s="359" t="s">
        <v>1184</v>
      </c>
      <c r="I213" s="359"/>
      <c r="J213" s="359"/>
      <c r="K213" s="380"/>
    </row>
    <row r="214" s="1" customFormat="1" ht="15" customHeight="1">
      <c r="B214" s="379"/>
      <c r="C214" s="307"/>
      <c r="D214" s="307"/>
      <c r="E214" s="307"/>
      <c r="F214" s="330"/>
      <c r="G214" s="368"/>
      <c r="H214" s="359"/>
      <c r="I214" s="359"/>
      <c r="J214" s="359"/>
      <c r="K214" s="380"/>
    </row>
    <row r="215" s="1" customFormat="1" ht="15" customHeight="1">
      <c r="B215" s="379"/>
      <c r="C215" s="307" t="s">
        <v>1144</v>
      </c>
      <c r="D215" s="307"/>
      <c r="E215" s="307"/>
      <c r="F215" s="330">
        <v>1</v>
      </c>
      <c r="G215" s="368"/>
      <c r="H215" s="359" t="s">
        <v>1185</v>
      </c>
      <c r="I215" s="359"/>
      <c r="J215" s="359"/>
      <c r="K215" s="380"/>
    </row>
    <row r="216" s="1" customFormat="1" ht="15" customHeight="1">
      <c r="B216" s="379"/>
      <c r="C216" s="307"/>
      <c r="D216" s="307"/>
      <c r="E216" s="307"/>
      <c r="F216" s="330">
        <v>2</v>
      </c>
      <c r="G216" s="368"/>
      <c r="H216" s="359" t="s">
        <v>1186</v>
      </c>
      <c r="I216" s="359"/>
      <c r="J216" s="359"/>
      <c r="K216" s="380"/>
    </row>
    <row r="217" s="1" customFormat="1" ht="15" customHeight="1">
      <c r="B217" s="379"/>
      <c r="C217" s="307"/>
      <c r="D217" s="307"/>
      <c r="E217" s="307"/>
      <c r="F217" s="330">
        <v>3</v>
      </c>
      <c r="G217" s="368"/>
      <c r="H217" s="359" t="s">
        <v>1187</v>
      </c>
      <c r="I217" s="359"/>
      <c r="J217" s="359"/>
      <c r="K217" s="380"/>
    </row>
    <row r="218" s="1" customFormat="1" ht="15" customHeight="1">
      <c r="B218" s="379"/>
      <c r="C218" s="307"/>
      <c r="D218" s="307"/>
      <c r="E218" s="307"/>
      <c r="F218" s="330">
        <v>4</v>
      </c>
      <c r="G218" s="368"/>
      <c r="H218" s="359" t="s">
        <v>1188</v>
      </c>
      <c r="I218" s="359"/>
      <c r="J218" s="359"/>
      <c r="K218" s="380"/>
    </row>
    <row r="219" s="1" customFormat="1" ht="12.75" customHeight="1">
      <c r="B219" s="381"/>
      <c r="C219" s="382"/>
      <c r="D219" s="382"/>
      <c r="E219" s="382"/>
      <c r="F219" s="382"/>
      <c r="G219" s="382"/>
      <c r="H219" s="382"/>
      <c r="I219" s="382"/>
      <c r="J219" s="382"/>
      <c r="K219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SK</dc:creator>
  <cp:lastModifiedBy>Jan SK</cp:lastModifiedBy>
  <dcterms:created xsi:type="dcterms:W3CDTF">2025-07-15T14:04:27Z</dcterms:created>
  <dcterms:modified xsi:type="dcterms:W3CDTF">2025-07-15T14:04:31Z</dcterms:modified>
</cp:coreProperties>
</file>